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Documents\Steph\Business\J - Cambly\Interviewer Steph\DOCS TO SHARE\"/>
    </mc:Choice>
  </mc:AlternateContent>
  <xr:revisionPtr revIDLastSave="0" documentId="13_ncr:1_{54E40FCD-9ED0-453E-A9D0-2591F1F0B37F}" xr6:coauthVersionLast="47" xr6:coauthVersionMax="47" xr10:uidLastSave="{00000000-0000-0000-0000-000000000000}"/>
  <bookViews>
    <workbookView xWindow="-110" yWindow="-110" windowWidth="19420" windowHeight="10300" xr2:uid="{9C0E717C-9065-4235-A76D-AE5ECBF2AA3E}"/>
  </bookViews>
  <sheets>
    <sheet name="interview prep" sheetId="1" r:id="rId1"/>
  </sheets>
  <definedNames>
    <definedName name="_xlnm.Print_Area" localSheetId="0">'interview prep'!$A$1:$N$869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94" i="1" l="1"/>
  <c r="J2293" i="1"/>
  <c r="J2292" i="1"/>
  <c r="J2291" i="1"/>
  <c r="F2294" i="1"/>
  <c r="F2293" i="1"/>
  <c r="F2292" i="1"/>
  <c r="F2291" i="1"/>
  <c r="B2294" i="1"/>
  <c r="B2293" i="1"/>
  <c r="B2292" i="1"/>
  <c r="B2291" i="1"/>
  <c r="B270" i="1"/>
  <c r="C2473" i="1"/>
  <c r="B2472" i="1"/>
  <c r="F2463" i="1"/>
  <c r="B2463" i="1"/>
  <c r="B2461" i="1"/>
  <c r="B793" i="1" s="1"/>
  <c r="B2460" i="1"/>
  <c r="B791" i="1" s="1"/>
  <c r="B2459" i="1"/>
  <c r="B789" i="1" s="1"/>
  <c r="B2458" i="1"/>
  <c r="B787" i="1" s="1"/>
  <c r="B2457" i="1"/>
  <c r="B785" i="1" s="1"/>
  <c r="B2456" i="1"/>
  <c r="B783" i="1" s="1"/>
  <c r="B2455" i="1"/>
  <c r="B781" i="1" s="1"/>
  <c r="B2454" i="1"/>
  <c r="B779" i="1" s="1"/>
  <c r="B2453" i="1"/>
  <c r="B777" i="1" s="1"/>
  <c r="B2452" i="1"/>
  <c r="B775" i="1" s="1"/>
  <c r="B2451" i="1"/>
  <c r="B773" i="1" s="1"/>
  <c r="B2450" i="1"/>
  <c r="B771" i="1" s="1"/>
  <c r="B2449" i="1"/>
  <c r="B769" i="1" s="1"/>
  <c r="B2448" i="1"/>
  <c r="B767" i="1" s="1"/>
  <c r="B2447" i="1"/>
  <c r="B765" i="1" s="1"/>
  <c r="B2446" i="1"/>
  <c r="B763" i="1" s="1"/>
  <c r="M2445" i="1"/>
  <c r="L2445" i="1"/>
  <c r="K2445" i="1"/>
  <c r="J2445" i="1"/>
  <c r="I2445" i="1"/>
  <c r="H2445" i="1"/>
  <c r="G2445" i="1"/>
  <c r="F2445" i="1"/>
  <c r="E2445" i="1"/>
  <c r="D2445" i="1"/>
  <c r="B2441" i="1"/>
  <c r="B757" i="1" s="1"/>
  <c r="D2439" i="1"/>
  <c r="B2439" i="1" s="1"/>
  <c r="D2426" i="1"/>
  <c r="C2426" i="1"/>
  <c r="D2425" i="1"/>
  <c r="C2425" i="1"/>
  <c r="D2424" i="1"/>
  <c r="C2424" i="1"/>
  <c r="B2423" i="1"/>
  <c r="B678" i="1" s="1"/>
  <c r="B2422" i="1"/>
  <c r="B2421" i="1"/>
  <c r="D2417" i="1"/>
  <c r="D2416" i="1"/>
  <c r="D2415" i="1"/>
  <c r="E2415" i="1" s="1"/>
  <c r="B2405" i="1"/>
  <c r="J2395" i="1"/>
  <c r="F2395" i="1"/>
  <c r="B2395" i="1"/>
  <c r="J2394" i="1"/>
  <c r="F2394" i="1"/>
  <c r="B2394" i="1"/>
  <c r="J2393" i="1"/>
  <c r="F2393" i="1"/>
  <c r="B2393" i="1"/>
  <c r="J2392" i="1"/>
  <c r="F2392" i="1"/>
  <c r="B2392" i="1"/>
  <c r="J2391" i="1"/>
  <c r="F2391" i="1"/>
  <c r="B2391" i="1"/>
  <c r="J2390" i="1"/>
  <c r="F2390" i="1"/>
  <c r="B2390" i="1"/>
  <c r="C2387" i="1"/>
  <c r="J2386" i="1"/>
  <c r="F2386" i="1"/>
  <c r="B2386" i="1"/>
  <c r="J2385" i="1"/>
  <c r="F2385" i="1"/>
  <c r="B2385" i="1"/>
  <c r="J2384" i="1"/>
  <c r="F2384" i="1"/>
  <c r="B2384" i="1"/>
  <c r="J2383" i="1"/>
  <c r="F2383" i="1"/>
  <c r="B2383" i="1"/>
  <c r="J2382" i="1"/>
  <c r="F2382" i="1"/>
  <c r="B2382" i="1"/>
  <c r="J2381" i="1"/>
  <c r="F2381" i="1"/>
  <c r="B2381" i="1"/>
  <c r="C2378" i="1"/>
  <c r="J2377" i="1"/>
  <c r="F2377" i="1"/>
  <c r="B2377" i="1"/>
  <c r="J2376" i="1"/>
  <c r="F2376" i="1"/>
  <c r="B2376" i="1"/>
  <c r="J2375" i="1"/>
  <c r="F2375" i="1"/>
  <c r="B2375" i="1"/>
  <c r="J2374" i="1"/>
  <c r="F2374" i="1"/>
  <c r="B2374" i="1"/>
  <c r="J2373" i="1"/>
  <c r="F2373" i="1"/>
  <c r="B2373" i="1"/>
  <c r="J2372" i="1"/>
  <c r="F2372" i="1"/>
  <c r="B2372" i="1"/>
  <c r="C2369" i="1"/>
  <c r="P2368" i="1"/>
  <c r="B2368" i="1" s="1"/>
  <c r="J2368" i="1"/>
  <c r="F2368" i="1"/>
  <c r="P2367" i="1"/>
  <c r="B2367" i="1" s="1"/>
  <c r="J2367" i="1"/>
  <c r="F2367" i="1"/>
  <c r="P2366" i="1"/>
  <c r="B2366" i="1" s="1"/>
  <c r="J2366" i="1"/>
  <c r="F2366" i="1"/>
  <c r="P2365" i="1"/>
  <c r="B2365" i="1" s="1"/>
  <c r="J2365" i="1"/>
  <c r="F2365" i="1"/>
  <c r="J2364" i="1"/>
  <c r="F2364" i="1"/>
  <c r="B2364" i="1"/>
  <c r="J2363" i="1"/>
  <c r="F2363" i="1"/>
  <c r="B2363" i="1"/>
  <c r="C2360" i="1"/>
  <c r="J2359" i="1"/>
  <c r="F2359" i="1"/>
  <c r="B2359" i="1"/>
  <c r="J2358" i="1"/>
  <c r="F2358" i="1"/>
  <c r="B2358" i="1"/>
  <c r="J2357" i="1"/>
  <c r="F2357" i="1"/>
  <c r="B2357" i="1"/>
  <c r="J2356" i="1"/>
  <c r="F2356" i="1"/>
  <c r="B2356" i="1"/>
  <c r="J2355" i="1"/>
  <c r="F2355" i="1"/>
  <c r="B2355" i="1"/>
  <c r="J2354" i="1"/>
  <c r="F2354" i="1"/>
  <c r="B2354" i="1"/>
  <c r="C2351" i="1"/>
  <c r="P2350" i="1"/>
  <c r="B2350" i="1" s="1"/>
  <c r="J2350" i="1"/>
  <c r="F2350" i="1"/>
  <c r="P2349" i="1"/>
  <c r="B2349" i="1" s="1"/>
  <c r="J2349" i="1"/>
  <c r="F2349" i="1"/>
  <c r="P2348" i="1"/>
  <c r="B2348" i="1" s="1"/>
  <c r="J2348" i="1"/>
  <c r="F2348" i="1"/>
  <c r="P2347" i="1"/>
  <c r="B2347" i="1" s="1"/>
  <c r="J2347" i="1"/>
  <c r="F2347" i="1"/>
  <c r="J2346" i="1"/>
  <c r="F2346" i="1"/>
  <c r="B2346" i="1"/>
  <c r="J2345" i="1"/>
  <c r="F2345" i="1"/>
  <c r="B2345" i="1"/>
  <c r="C2342" i="1"/>
  <c r="J2341" i="1"/>
  <c r="F2341" i="1"/>
  <c r="B2341" i="1"/>
  <c r="J2340" i="1"/>
  <c r="F2340" i="1"/>
  <c r="B2340" i="1"/>
  <c r="J2339" i="1"/>
  <c r="F2339" i="1"/>
  <c r="B2339" i="1"/>
  <c r="J2338" i="1"/>
  <c r="F2338" i="1"/>
  <c r="B2338" i="1"/>
  <c r="J2337" i="1"/>
  <c r="F2337" i="1"/>
  <c r="J2336" i="1"/>
  <c r="F2336" i="1"/>
  <c r="B2336" i="1"/>
  <c r="C2333" i="1"/>
  <c r="R2332" i="1"/>
  <c r="J2332" i="1" s="1"/>
  <c r="Q2332" i="1"/>
  <c r="F2332" i="1" s="1"/>
  <c r="P2332" i="1"/>
  <c r="B2332" i="1" s="1"/>
  <c r="R2331" i="1"/>
  <c r="J2331" i="1" s="1"/>
  <c r="Q2331" i="1"/>
  <c r="F2331" i="1" s="1"/>
  <c r="P2331" i="1"/>
  <c r="B2331" i="1" s="1"/>
  <c r="R2330" i="1"/>
  <c r="J2330" i="1" s="1"/>
  <c r="Q2330" i="1"/>
  <c r="F2330" i="1" s="1"/>
  <c r="P2330" i="1"/>
  <c r="B2330" i="1" s="1"/>
  <c r="R2329" i="1"/>
  <c r="J2329" i="1" s="1"/>
  <c r="Q2329" i="1"/>
  <c r="F2329" i="1" s="1"/>
  <c r="P2329" i="1"/>
  <c r="B2329" i="1" s="1"/>
  <c r="J2328" i="1"/>
  <c r="F2328" i="1"/>
  <c r="B2328" i="1"/>
  <c r="J2327" i="1"/>
  <c r="F2327" i="1"/>
  <c r="B2327" i="1"/>
  <c r="C2324" i="1"/>
  <c r="Q2323" i="1"/>
  <c r="F2323" i="1" s="1"/>
  <c r="J2323" i="1"/>
  <c r="B2323" i="1"/>
  <c r="Q2322" i="1"/>
  <c r="F2322" i="1" s="1"/>
  <c r="J2322" i="1"/>
  <c r="B2322" i="1"/>
  <c r="Q2321" i="1"/>
  <c r="F2321" i="1" s="1"/>
  <c r="J2321" i="1"/>
  <c r="B2321" i="1"/>
  <c r="Q2320" i="1"/>
  <c r="F2320" i="1" s="1"/>
  <c r="J2320" i="1"/>
  <c r="B2320" i="1"/>
  <c r="J2319" i="1"/>
  <c r="F2319" i="1"/>
  <c r="B2319" i="1"/>
  <c r="J2318" i="1"/>
  <c r="F2318" i="1"/>
  <c r="B2318" i="1"/>
  <c r="C2315" i="1"/>
  <c r="J2314" i="1"/>
  <c r="F2314" i="1"/>
  <c r="B2314" i="1"/>
  <c r="J2313" i="1"/>
  <c r="F2313" i="1"/>
  <c r="B2313" i="1"/>
  <c r="J2312" i="1"/>
  <c r="F2312" i="1"/>
  <c r="B2312" i="1"/>
  <c r="J2311" i="1"/>
  <c r="F2311" i="1"/>
  <c r="B2311" i="1"/>
  <c r="J2310" i="1"/>
  <c r="F2310" i="1"/>
  <c r="B2310" i="1"/>
  <c r="C2306" i="1"/>
  <c r="J2305" i="1"/>
  <c r="F2305" i="1"/>
  <c r="B2305" i="1"/>
  <c r="J2304" i="1"/>
  <c r="F2304" i="1"/>
  <c r="B2304" i="1"/>
  <c r="J2303" i="1"/>
  <c r="F2303" i="1"/>
  <c r="B2303" i="1"/>
  <c r="J2302" i="1"/>
  <c r="F2302" i="1"/>
  <c r="B2302" i="1"/>
  <c r="J2301" i="1"/>
  <c r="F2301" i="1"/>
  <c r="B2301" i="1"/>
  <c r="C2297" i="1"/>
  <c r="M2288" i="1"/>
  <c r="L2288" i="1"/>
  <c r="K2288" i="1"/>
  <c r="C2288" i="1" s="1"/>
  <c r="B749" i="1" s="1"/>
  <c r="J2288" i="1"/>
  <c r="I2288" i="1"/>
  <c r="H2288" i="1"/>
  <c r="G2288" i="1"/>
  <c r="F2288" i="1"/>
  <c r="M2287" i="1"/>
  <c r="L2287" i="1"/>
  <c r="K2287" i="1"/>
  <c r="J2287" i="1"/>
  <c r="I2287" i="1"/>
  <c r="H2287" i="1"/>
  <c r="G2287" i="1"/>
  <c r="F2287" i="1"/>
  <c r="C2287" i="1"/>
  <c r="B748" i="1" s="1"/>
  <c r="M2286" i="1"/>
  <c r="L2286" i="1"/>
  <c r="K2286" i="1"/>
  <c r="J2286" i="1"/>
  <c r="I2286" i="1"/>
  <c r="H2286" i="1"/>
  <c r="G2286" i="1"/>
  <c r="F2286" i="1"/>
  <c r="C2286" i="1"/>
  <c r="B747" i="1" s="1"/>
  <c r="M2285" i="1"/>
  <c r="L2285" i="1"/>
  <c r="K2285" i="1"/>
  <c r="C2285" i="1" s="1"/>
  <c r="B746" i="1" s="1"/>
  <c r="J2285" i="1"/>
  <c r="I2285" i="1"/>
  <c r="H2285" i="1"/>
  <c r="G2285" i="1"/>
  <c r="F2285" i="1"/>
  <c r="M2284" i="1"/>
  <c r="L2284" i="1"/>
  <c r="K2284" i="1"/>
  <c r="C2284" i="1" s="1"/>
  <c r="B745" i="1" s="1"/>
  <c r="J2284" i="1"/>
  <c r="I2284" i="1"/>
  <c r="H2284" i="1"/>
  <c r="G2284" i="1"/>
  <c r="F2284" i="1"/>
  <c r="M2283" i="1"/>
  <c r="L2283" i="1"/>
  <c r="K2283" i="1"/>
  <c r="J2283" i="1"/>
  <c r="I2283" i="1"/>
  <c r="H2283" i="1"/>
  <c r="G2283" i="1"/>
  <c r="F2283" i="1"/>
  <c r="C2283" i="1"/>
  <c r="B744" i="1" s="1"/>
  <c r="M2282" i="1"/>
  <c r="L2282" i="1"/>
  <c r="K2282" i="1"/>
  <c r="J2282" i="1"/>
  <c r="I2282" i="1"/>
  <c r="H2282" i="1"/>
  <c r="G2282" i="1"/>
  <c r="F2282" i="1"/>
  <c r="C2282" i="1"/>
  <c r="B743" i="1" s="1"/>
  <c r="M2281" i="1"/>
  <c r="L2281" i="1"/>
  <c r="K2281" i="1"/>
  <c r="C2281" i="1" s="1"/>
  <c r="B742" i="1" s="1"/>
  <c r="J2281" i="1"/>
  <c r="I2281" i="1"/>
  <c r="H2281" i="1"/>
  <c r="G2281" i="1"/>
  <c r="F2281" i="1"/>
  <c r="M2280" i="1"/>
  <c r="L2280" i="1"/>
  <c r="K2280" i="1"/>
  <c r="C2280" i="1" s="1"/>
  <c r="B741" i="1" s="1"/>
  <c r="J2280" i="1"/>
  <c r="I2280" i="1"/>
  <c r="H2280" i="1"/>
  <c r="G2280" i="1"/>
  <c r="F2280" i="1"/>
  <c r="M2279" i="1"/>
  <c r="L2279" i="1"/>
  <c r="K2279" i="1"/>
  <c r="J2279" i="1"/>
  <c r="I2279" i="1"/>
  <c r="H2279" i="1"/>
  <c r="G2279" i="1"/>
  <c r="F2279" i="1"/>
  <c r="C2279" i="1"/>
  <c r="B740" i="1" s="1"/>
  <c r="M2278" i="1"/>
  <c r="L2278" i="1"/>
  <c r="K2278" i="1"/>
  <c r="J2278" i="1"/>
  <c r="I2278" i="1"/>
  <c r="H2278" i="1"/>
  <c r="G2278" i="1"/>
  <c r="F2278" i="1"/>
  <c r="C2278" i="1"/>
  <c r="B739" i="1" s="1"/>
  <c r="M2277" i="1"/>
  <c r="L2277" i="1"/>
  <c r="K2277" i="1"/>
  <c r="C2277" i="1" s="1"/>
  <c r="B738" i="1" s="1"/>
  <c r="J2277" i="1"/>
  <c r="I2277" i="1"/>
  <c r="H2277" i="1"/>
  <c r="G2277" i="1"/>
  <c r="F2277" i="1"/>
  <c r="M2276" i="1"/>
  <c r="L2276" i="1"/>
  <c r="K2276" i="1"/>
  <c r="C2276" i="1" s="1"/>
  <c r="B737" i="1" s="1"/>
  <c r="J2276" i="1"/>
  <c r="I2276" i="1"/>
  <c r="H2276" i="1"/>
  <c r="G2276" i="1"/>
  <c r="F2276" i="1"/>
  <c r="M2275" i="1"/>
  <c r="L2275" i="1"/>
  <c r="K2275" i="1"/>
  <c r="J2275" i="1"/>
  <c r="I2275" i="1"/>
  <c r="H2275" i="1"/>
  <c r="G2275" i="1"/>
  <c r="F2275" i="1"/>
  <c r="C2275" i="1"/>
  <c r="B736" i="1" s="1"/>
  <c r="M2274" i="1"/>
  <c r="L2274" i="1"/>
  <c r="K2274" i="1"/>
  <c r="J2274" i="1"/>
  <c r="I2274" i="1"/>
  <c r="H2274" i="1"/>
  <c r="G2274" i="1"/>
  <c r="F2274" i="1"/>
  <c r="C2274" i="1"/>
  <c r="B735" i="1" s="1"/>
  <c r="M2273" i="1"/>
  <c r="L2273" i="1"/>
  <c r="K2273" i="1"/>
  <c r="C2273" i="1" s="1"/>
  <c r="B734" i="1" s="1"/>
  <c r="J2273" i="1"/>
  <c r="I2273" i="1"/>
  <c r="H2273" i="1"/>
  <c r="G2273" i="1"/>
  <c r="F2273" i="1"/>
  <c r="M2272" i="1"/>
  <c r="L2272" i="1"/>
  <c r="K2272" i="1"/>
  <c r="C2272" i="1" s="1"/>
  <c r="B733" i="1" s="1"/>
  <c r="J2272" i="1"/>
  <c r="I2272" i="1"/>
  <c r="H2272" i="1"/>
  <c r="G2272" i="1"/>
  <c r="F2272" i="1"/>
  <c r="M2271" i="1"/>
  <c r="L2271" i="1"/>
  <c r="K2271" i="1"/>
  <c r="J2271" i="1"/>
  <c r="I2271" i="1"/>
  <c r="H2271" i="1"/>
  <c r="G2271" i="1"/>
  <c r="F2271" i="1"/>
  <c r="C2271" i="1"/>
  <c r="B732" i="1" s="1"/>
  <c r="M2270" i="1"/>
  <c r="L2270" i="1"/>
  <c r="K2270" i="1"/>
  <c r="J2270" i="1"/>
  <c r="I2270" i="1"/>
  <c r="H2270" i="1"/>
  <c r="G2270" i="1"/>
  <c r="F2270" i="1"/>
  <c r="C2270" i="1"/>
  <c r="B731" i="1" s="1"/>
  <c r="M2269" i="1"/>
  <c r="L2269" i="1"/>
  <c r="K2269" i="1"/>
  <c r="C2269" i="1" s="1"/>
  <c r="B730" i="1" s="1"/>
  <c r="J2269" i="1"/>
  <c r="I2269" i="1"/>
  <c r="H2269" i="1"/>
  <c r="G2269" i="1"/>
  <c r="F2269" i="1"/>
  <c r="M2268" i="1"/>
  <c r="L2268" i="1"/>
  <c r="K2268" i="1"/>
  <c r="C2268" i="1" s="1"/>
  <c r="B729" i="1" s="1"/>
  <c r="J2268" i="1"/>
  <c r="I2268" i="1"/>
  <c r="H2268" i="1"/>
  <c r="G2268" i="1"/>
  <c r="F2268" i="1"/>
  <c r="M2267" i="1"/>
  <c r="L2267" i="1"/>
  <c r="K2267" i="1"/>
  <c r="J2267" i="1"/>
  <c r="I2267" i="1"/>
  <c r="H2267" i="1"/>
  <c r="G2267" i="1"/>
  <c r="F2267" i="1"/>
  <c r="C2267" i="1"/>
  <c r="B728" i="1" s="1"/>
  <c r="M2266" i="1"/>
  <c r="L2266" i="1"/>
  <c r="K2266" i="1"/>
  <c r="J2266" i="1"/>
  <c r="I2266" i="1"/>
  <c r="H2266" i="1"/>
  <c r="G2266" i="1"/>
  <c r="F2266" i="1"/>
  <c r="C2266" i="1"/>
  <c r="B727" i="1" s="1"/>
  <c r="M2265" i="1"/>
  <c r="L2265" i="1"/>
  <c r="K2265" i="1"/>
  <c r="C2265" i="1" s="1"/>
  <c r="B726" i="1" s="1"/>
  <c r="J2265" i="1"/>
  <c r="I2265" i="1"/>
  <c r="H2265" i="1"/>
  <c r="G2265" i="1"/>
  <c r="F2265" i="1"/>
  <c r="B2261" i="1"/>
  <c r="C2260" i="1"/>
  <c r="B2260" i="1"/>
  <c r="C2259" i="1"/>
  <c r="B2259" i="1"/>
  <c r="C2258" i="1"/>
  <c r="B2258" i="1"/>
  <c r="C2257" i="1"/>
  <c r="B2257" i="1"/>
  <c r="P2256" i="1"/>
  <c r="C2256" i="1"/>
  <c r="P2255" i="1"/>
  <c r="C2255" i="1"/>
  <c r="P2254" i="1"/>
  <c r="C2254" i="1"/>
  <c r="P2253" i="1"/>
  <c r="C2253" i="1"/>
  <c r="E2252" i="1"/>
  <c r="K646" i="1" s="1"/>
  <c r="C2252" i="1"/>
  <c r="B646" i="1" s="1"/>
  <c r="B2230" i="1"/>
  <c r="B629" i="1" s="1"/>
  <c r="B2215" i="1"/>
  <c r="B626" i="1" s="1"/>
  <c r="C2208" i="1"/>
  <c r="B2208" i="1"/>
  <c r="C2207" i="1"/>
  <c r="B2207" i="1"/>
  <c r="C2206" i="1"/>
  <c r="B2206" i="1"/>
  <c r="C2205" i="1"/>
  <c r="B2205" i="1"/>
  <c r="P2204" i="1"/>
  <c r="C2204" i="1"/>
  <c r="P2203" i="1"/>
  <c r="C2203" i="1"/>
  <c r="P2202" i="1"/>
  <c r="C2202" i="1"/>
  <c r="P2201" i="1"/>
  <c r="E2201" i="1"/>
  <c r="C2201" i="1" s="1"/>
  <c r="E2200" i="1"/>
  <c r="C2200" i="1"/>
  <c r="B609" i="1" s="1"/>
  <c r="B2178" i="1"/>
  <c r="B592" i="1" s="1"/>
  <c r="B2163" i="1"/>
  <c r="B589" i="1" s="1"/>
  <c r="C2156" i="1"/>
  <c r="B2156" i="1"/>
  <c r="C2155" i="1"/>
  <c r="B2155" i="1"/>
  <c r="C2154" i="1"/>
  <c r="B2154" i="1"/>
  <c r="C2153" i="1"/>
  <c r="B2153" i="1"/>
  <c r="P2152" i="1"/>
  <c r="E2152" i="1"/>
  <c r="C2152" i="1"/>
  <c r="P2151" i="1"/>
  <c r="C2151" i="1"/>
  <c r="P2150" i="1"/>
  <c r="C2150" i="1"/>
  <c r="P2149" i="1"/>
  <c r="C2149" i="1"/>
  <c r="E2148" i="1"/>
  <c r="K572" i="1" s="1"/>
  <c r="C2148" i="1"/>
  <c r="B572" i="1" s="1"/>
  <c r="B2126" i="1"/>
  <c r="B555" i="1" s="1"/>
  <c r="B2111" i="1"/>
  <c r="C2104" i="1"/>
  <c r="B2104" i="1"/>
  <c r="C2103" i="1"/>
  <c r="B2103" i="1"/>
  <c r="C2102" i="1"/>
  <c r="B2102" i="1"/>
  <c r="C2101" i="1"/>
  <c r="B2101" i="1"/>
  <c r="P2100" i="1"/>
  <c r="C2100" i="1"/>
  <c r="P2099" i="1"/>
  <c r="C2099" i="1"/>
  <c r="P2098" i="1"/>
  <c r="C2098" i="1"/>
  <c r="P2097" i="1"/>
  <c r="C2097" i="1"/>
  <c r="E2096" i="1"/>
  <c r="K535" i="1" s="1"/>
  <c r="C2096" i="1"/>
  <c r="B535" i="1" s="1"/>
  <c r="B2074" i="1"/>
  <c r="B518" i="1" s="1"/>
  <c r="B2059" i="1"/>
  <c r="B515" i="1" s="1"/>
  <c r="C2052" i="1"/>
  <c r="B2052" i="1"/>
  <c r="C2051" i="1"/>
  <c r="B2051" i="1"/>
  <c r="C2050" i="1"/>
  <c r="B2050" i="1"/>
  <c r="C2049" i="1"/>
  <c r="B2049" i="1"/>
  <c r="P2048" i="1"/>
  <c r="C2048" i="1"/>
  <c r="P2047" i="1"/>
  <c r="C2047" i="1"/>
  <c r="P2046" i="1"/>
  <c r="C2046" i="1"/>
  <c r="P2045" i="1"/>
  <c r="C2045" i="1"/>
  <c r="E2044" i="1"/>
  <c r="K498" i="1" s="1"/>
  <c r="C2044" i="1"/>
  <c r="B498" i="1" s="1"/>
  <c r="B2022" i="1"/>
  <c r="B481" i="1" s="1"/>
  <c r="B2007" i="1"/>
  <c r="B478" i="1" s="1"/>
  <c r="C2000" i="1"/>
  <c r="B2000" i="1"/>
  <c r="C1999" i="1"/>
  <c r="B1999" i="1"/>
  <c r="C1998" i="1"/>
  <c r="B1998" i="1"/>
  <c r="C1997" i="1"/>
  <c r="B1997" i="1"/>
  <c r="P1996" i="1"/>
  <c r="C1996" i="1"/>
  <c r="P1995" i="1"/>
  <c r="C1995" i="1"/>
  <c r="P1994" i="1"/>
  <c r="C1994" i="1"/>
  <c r="P1993" i="1"/>
  <c r="C1993" i="1"/>
  <c r="E1992" i="1"/>
  <c r="K461" i="1" s="1"/>
  <c r="C1992" i="1"/>
  <c r="B461" i="1" s="1"/>
  <c r="B1970" i="1"/>
  <c r="B444" i="1" s="1"/>
  <c r="B1955" i="1"/>
  <c r="B441" i="1" s="1"/>
  <c r="C1948" i="1"/>
  <c r="B1948" i="1"/>
  <c r="C1947" i="1"/>
  <c r="B1947" i="1"/>
  <c r="C1946" i="1"/>
  <c r="B1946" i="1"/>
  <c r="C1945" i="1"/>
  <c r="B1945" i="1"/>
  <c r="P1944" i="1"/>
  <c r="C1944" i="1"/>
  <c r="P1943" i="1"/>
  <c r="C1943" i="1"/>
  <c r="P1942" i="1"/>
  <c r="C1942" i="1"/>
  <c r="P1941" i="1"/>
  <c r="C1941" i="1"/>
  <c r="E1940" i="1"/>
  <c r="K424" i="1" s="1"/>
  <c r="C1940" i="1"/>
  <c r="B424" i="1" s="1"/>
  <c r="B1918" i="1"/>
  <c r="B407" i="1" s="1"/>
  <c r="B1903" i="1"/>
  <c r="B404" i="1" s="1"/>
  <c r="C1896" i="1"/>
  <c r="B1896" i="1"/>
  <c r="C1895" i="1"/>
  <c r="B1895" i="1"/>
  <c r="C1894" i="1"/>
  <c r="B1894" i="1"/>
  <c r="C1893" i="1"/>
  <c r="B1893" i="1"/>
  <c r="P1892" i="1"/>
  <c r="E1892" i="1"/>
  <c r="C1892" i="1" s="1"/>
  <c r="P1891" i="1"/>
  <c r="C1891" i="1"/>
  <c r="P1890" i="1"/>
  <c r="E1890" i="1"/>
  <c r="C1890" i="1" s="1"/>
  <c r="P1889" i="1"/>
  <c r="C1889" i="1"/>
  <c r="E1888" i="1"/>
  <c r="K387" i="1" s="1"/>
  <c r="C1888" i="1"/>
  <c r="B387" i="1" s="1"/>
  <c r="B1866" i="1"/>
  <c r="B370" i="1" s="1"/>
  <c r="B1851" i="1"/>
  <c r="B367" i="1" s="1"/>
  <c r="C1844" i="1"/>
  <c r="B1844" i="1"/>
  <c r="C1843" i="1"/>
  <c r="B1843" i="1"/>
  <c r="C1842" i="1"/>
  <c r="B1842" i="1"/>
  <c r="C1841" i="1"/>
  <c r="B1841" i="1"/>
  <c r="P1840" i="1"/>
  <c r="C1840" i="1"/>
  <c r="P1839" i="1"/>
  <c r="C1839" i="1"/>
  <c r="P1838" i="1"/>
  <c r="C1838" i="1"/>
  <c r="P1837" i="1"/>
  <c r="C1837" i="1"/>
  <c r="E1836" i="1"/>
  <c r="K350" i="1" s="1"/>
  <c r="C1836" i="1"/>
  <c r="B350" i="1" s="1"/>
  <c r="B1814" i="1"/>
  <c r="B333" i="1" s="1"/>
  <c r="R1811" i="1"/>
  <c r="R1863" i="1" s="1"/>
  <c r="AD1801" i="1"/>
  <c r="V1801" i="1"/>
  <c r="B1799" i="1"/>
  <c r="C1792" i="1"/>
  <c r="B1792" i="1"/>
  <c r="C1791" i="1"/>
  <c r="B1791" i="1"/>
  <c r="C1790" i="1"/>
  <c r="B1790" i="1"/>
  <c r="C1789" i="1"/>
  <c r="B1789" i="1"/>
  <c r="P1788" i="1"/>
  <c r="C1788" i="1"/>
  <c r="P1787" i="1"/>
  <c r="C1787" i="1"/>
  <c r="P1786" i="1"/>
  <c r="C1786" i="1"/>
  <c r="P1785" i="1"/>
  <c r="C1785" i="1"/>
  <c r="E1784" i="1"/>
  <c r="K313" i="1" s="1"/>
  <c r="C1784" i="1"/>
  <c r="B313" i="1" s="1"/>
  <c r="R1774" i="1"/>
  <c r="B1762" i="1"/>
  <c r="B296" i="1" s="1"/>
  <c r="B1747" i="1"/>
  <c r="B293" i="1" s="1"/>
  <c r="C1740" i="1"/>
  <c r="B1740" i="1"/>
  <c r="C1739" i="1"/>
  <c r="B1739" i="1"/>
  <c r="C1738" i="1"/>
  <c r="B1738" i="1"/>
  <c r="C1737" i="1"/>
  <c r="B1737" i="1"/>
  <c r="P1736" i="1"/>
  <c r="C1736" i="1"/>
  <c r="P1735" i="1"/>
  <c r="C1735" i="1"/>
  <c r="P1734" i="1"/>
  <c r="C1734" i="1"/>
  <c r="P1733" i="1"/>
  <c r="C1733" i="1"/>
  <c r="E1732" i="1"/>
  <c r="K277" i="1" s="1"/>
  <c r="C1732" i="1"/>
  <c r="B277" i="1" s="1"/>
  <c r="B1710" i="1"/>
  <c r="B260" i="1" s="1"/>
  <c r="B1695" i="1"/>
  <c r="B257" i="1" s="1"/>
  <c r="C1688" i="1"/>
  <c r="B1688" i="1"/>
  <c r="C1687" i="1"/>
  <c r="B1687" i="1"/>
  <c r="C1686" i="1"/>
  <c r="B1686" i="1"/>
  <c r="C1685" i="1"/>
  <c r="B1685" i="1"/>
  <c r="P1684" i="1"/>
  <c r="E1684" i="1"/>
  <c r="C1684" i="1" s="1"/>
  <c r="P1683" i="1"/>
  <c r="E1683" i="1"/>
  <c r="C1683" i="1" s="1"/>
  <c r="P1682" i="1"/>
  <c r="E1682" i="1"/>
  <c r="C1682" i="1"/>
  <c r="P1681" i="1"/>
  <c r="C1681" i="1"/>
  <c r="E1680" i="1"/>
  <c r="K238" i="1" s="1"/>
  <c r="C1680" i="1"/>
  <c r="B238" i="1" s="1"/>
  <c r="B1658" i="1"/>
  <c r="B224" i="1" s="1"/>
  <c r="R1655" i="1"/>
  <c r="R1670" i="1" s="1"/>
  <c r="R1722" i="1" s="1"/>
  <c r="R1654" i="1"/>
  <c r="R1706" i="1" s="1"/>
  <c r="R1758" i="1" s="1"/>
  <c r="R1653" i="1"/>
  <c r="R1705" i="1" s="1"/>
  <c r="R1757" i="1" s="1"/>
  <c r="R1652" i="1"/>
  <c r="R1704" i="1" s="1"/>
  <c r="R1756" i="1" s="1"/>
  <c r="R1651" i="1"/>
  <c r="R1666" i="1" s="1"/>
  <c r="R1718" i="1" s="1"/>
  <c r="R1650" i="1"/>
  <c r="R1702" i="1" s="1"/>
  <c r="R1754" i="1" s="1"/>
  <c r="R1649" i="1"/>
  <c r="R1701" i="1" s="1"/>
  <c r="R1753" i="1" s="1"/>
  <c r="R1648" i="1"/>
  <c r="R1700" i="1" s="1"/>
  <c r="R1752" i="1" s="1"/>
  <c r="R1647" i="1"/>
  <c r="R1662" i="1" s="1"/>
  <c r="R1714" i="1" s="1"/>
  <c r="R1646" i="1"/>
  <c r="R1698" i="1" s="1"/>
  <c r="R1750" i="1" s="1"/>
  <c r="R1645" i="1"/>
  <c r="R1697" i="1" s="1"/>
  <c r="R1749" i="1" s="1"/>
  <c r="B1643" i="1"/>
  <c r="B221" i="1" s="1"/>
  <c r="B1635" i="1"/>
  <c r="M632" i="1" s="1"/>
  <c r="B1634" i="1"/>
  <c r="B632" i="1" s="1"/>
  <c r="B1633" i="1"/>
  <c r="B554" i="1" s="1"/>
  <c r="B1632" i="1"/>
  <c r="B625" i="1" s="1"/>
  <c r="B2214" i="1" s="1"/>
  <c r="J1610" i="1"/>
  <c r="K1610" i="1" s="1"/>
  <c r="E1610" i="1"/>
  <c r="F1610" i="1" s="1"/>
  <c r="G1610" i="1" s="1"/>
  <c r="H1610" i="1" s="1"/>
  <c r="J1609" i="1"/>
  <c r="K1609" i="1" s="1"/>
  <c r="E1609" i="1"/>
  <c r="F1609" i="1" s="1"/>
  <c r="G1609" i="1" s="1"/>
  <c r="H1609" i="1" s="1"/>
  <c r="E1608" i="1"/>
  <c r="F1608" i="1" s="1"/>
  <c r="G1608" i="1" s="1"/>
  <c r="H1608" i="1" s="1"/>
  <c r="I1608" i="1" s="1"/>
  <c r="J1608" i="1" s="1"/>
  <c r="K1608" i="1" s="1"/>
  <c r="L1608" i="1" s="1"/>
  <c r="M1608" i="1" s="1"/>
  <c r="N1608" i="1" s="1"/>
  <c r="O1608" i="1" s="1"/>
  <c r="P1608" i="1" s="1"/>
  <c r="Q1608" i="1" s="1"/>
  <c r="R1608" i="1" s="1"/>
  <c r="S1608" i="1" s="1"/>
  <c r="T1608" i="1" s="1"/>
  <c r="U1608" i="1" s="1"/>
  <c r="V1608" i="1" s="1"/>
  <c r="W1608" i="1" s="1"/>
  <c r="C1608" i="1"/>
  <c r="B81" i="1" s="1"/>
  <c r="B1603" i="1"/>
  <c r="B1602" i="1"/>
  <c r="B1601" i="1"/>
  <c r="B1600" i="1"/>
  <c r="B1599" i="1"/>
  <c r="B1598" i="1"/>
  <c r="B1597" i="1"/>
  <c r="B1596" i="1"/>
  <c r="B1595" i="1"/>
  <c r="B1588" i="1"/>
  <c r="B61" i="1" s="1"/>
  <c r="B1585" i="1"/>
  <c r="B55" i="1" s="1"/>
  <c r="B1584" i="1"/>
  <c r="B54" i="1" s="1"/>
  <c r="B1582" i="1"/>
  <c r="B49" i="1" s="1"/>
  <c r="B1581" i="1"/>
  <c r="B48" i="1" s="1"/>
  <c r="B1579" i="1"/>
  <c r="B43" i="1" s="1"/>
  <c r="B1578" i="1"/>
  <c r="B42" i="1" s="1"/>
  <c r="B1576" i="1"/>
  <c r="B37" i="1" s="1"/>
  <c r="B1575" i="1"/>
  <c r="B36" i="1" s="1"/>
  <c r="B1572" i="1"/>
  <c r="B34" i="1" s="1"/>
  <c r="B1571" i="1"/>
  <c r="B33" i="1" s="1"/>
  <c r="B1511" i="1"/>
  <c r="AA1496" i="1"/>
  <c r="B1496" i="1"/>
  <c r="B1481" i="1"/>
  <c r="B1466" i="1"/>
  <c r="G1453" i="1"/>
  <c r="B1451" i="1"/>
  <c r="B1436" i="1"/>
  <c r="B1421" i="1"/>
  <c r="B1406" i="1"/>
  <c r="B1391" i="1"/>
  <c r="C1380" i="1"/>
  <c r="C1361" i="1" s="1"/>
  <c r="B1376" i="1"/>
  <c r="G1369" i="1"/>
  <c r="C30" i="1" s="1"/>
  <c r="C1369" i="1"/>
  <c r="B621" i="1" s="1"/>
  <c r="B2210" i="1" s="1"/>
  <c r="G1368" i="1"/>
  <c r="B586" i="1" s="1"/>
  <c r="B2160" i="1" s="1"/>
  <c r="C1368" i="1"/>
  <c r="B584" i="1" s="1"/>
  <c r="B2158" i="1" s="1"/>
  <c r="G1367" i="1"/>
  <c r="C26" i="1" s="1"/>
  <c r="C1367" i="1"/>
  <c r="C25" i="1" s="1"/>
  <c r="G1366" i="1"/>
  <c r="C24" i="1" s="1"/>
  <c r="C1366" i="1"/>
  <c r="C23" i="1" s="1"/>
  <c r="G1365" i="1"/>
  <c r="C22" i="1" s="1"/>
  <c r="C1365" i="1"/>
  <c r="C21" i="1" s="1"/>
  <c r="G1364" i="1"/>
  <c r="B438" i="1" s="1"/>
  <c r="B1952" i="1" s="1"/>
  <c r="C1364" i="1"/>
  <c r="C19" i="1" s="1"/>
  <c r="G1363" i="1"/>
  <c r="B401" i="1" s="1"/>
  <c r="B1900" i="1" s="1"/>
  <c r="C1363" i="1"/>
  <c r="B399" i="1" s="1"/>
  <c r="B1898" i="1" s="1"/>
  <c r="G1362" i="1"/>
  <c r="C16" i="1" s="1"/>
  <c r="C1362" i="1"/>
  <c r="B362" i="1" s="1"/>
  <c r="B1846" i="1" s="1"/>
  <c r="G1361" i="1"/>
  <c r="C14" i="1" s="1"/>
  <c r="G1360" i="1"/>
  <c r="C12" i="1" s="1"/>
  <c r="C1360" i="1"/>
  <c r="C11" i="1" s="1"/>
  <c r="G1359" i="1"/>
  <c r="B254" i="1" s="1"/>
  <c r="B1692" i="1" s="1"/>
  <c r="C1359" i="1"/>
  <c r="B252" i="1" s="1"/>
  <c r="G1358" i="1"/>
  <c r="B218" i="1" s="1"/>
  <c r="B1640" i="1" s="1"/>
  <c r="C1358" i="1"/>
  <c r="B216" i="1" s="1"/>
  <c r="B217" i="1" s="1"/>
  <c r="B1639" i="1" s="1"/>
  <c r="B1357" i="1"/>
  <c r="G1319" i="1"/>
  <c r="G1318" i="1"/>
  <c r="G1317" i="1"/>
  <c r="G1316" i="1"/>
  <c r="G1315" i="1"/>
  <c r="G1314" i="1"/>
  <c r="G1313" i="1"/>
  <c r="G1312" i="1"/>
  <c r="G1311" i="1"/>
  <c r="G1310" i="1"/>
  <c r="G1309" i="1"/>
  <c r="G1308" i="1"/>
  <c r="G1307" i="1"/>
  <c r="C1305" i="1"/>
  <c r="B202" i="1" s="1"/>
  <c r="C1304" i="1"/>
  <c r="B195" i="1" s="1"/>
  <c r="C1303" i="1"/>
  <c r="C1302" i="1"/>
  <c r="B206" i="1" s="1"/>
  <c r="H1301" i="1"/>
  <c r="C1301" i="1" s="1"/>
  <c r="B186" i="1" s="1"/>
  <c r="B755" i="1"/>
  <c r="B724" i="1"/>
  <c r="B684" i="1"/>
  <c r="B675" i="1"/>
  <c r="B669" i="1"/>
  <c r="B673" i="1" s="1"/>
  <c r="L667" i="1"/>
  <c r="H667" i="1"/>
  <c r="D667" i="1"/>
  <c r="B665" i="1"/>
  <c r="B658" i="1"/>
  <c r="B650" i="1"/>
  <c r="B639" i="1"/>
  <c r="B628" i="1"/>
  <c r="B2229" i="1" s="1"/>
  <c r="B619" i="1"/>
  <c r="B613" i="1"/>
  <c r="K609" i="1"/>
  <c r="B602" i="1"/>
  <c r="B582" i="1"/>
  <c r="B576" i="1"/>
  <c r="B565" i="1"/>
  <c r="B552" i="1"/>
  <c r="B545" i="1"/>
  <c r="B539" i="1"/>
  <c r="B528" i="1"/>
  <c r="B508" i="1"/>
  <c r="B502" i="1"/>
  <c r="B491" i="1"/>
  <c r="B471" i="1"/>
  <c r="B465" i="1"/>
  <c r="B454" i="1"/>
  <c r="B434" i="1"/>
  <c r="B428" i="1"/>
  <c r="B417" i="1"/>
  <c r="B397" i="1"/>
  <c r="B391" i="1"/>
  <c r="B380" i="1"/>
  <c r="B360" i="1"/>
  <c r="B354" i="1"/>
  <c r="B343" i="1"/>
  <c r="B332" i="1"/>
  <c r="B1813" i="1" s="1"/>
  <c r="B330" i="1"/>
  <c r="B323" i="1"/>
  <c r="B317" i="1"/>
  <c r="B306" i="1"/>
  <c r="B286" i="1"/>
  <c r="B281" i="1"/>
  <c r="B250" i="1"/>
  <c r="B244" i="1"/>
  <c r="B214" i="1"/>
  <c r="B212" i="1"/>
  <c r="E200" i="1"/>
  <c r="E193" i="1"/>
  <c r="B190" i="1"/>
  <c r="E188" i="1"/>
  <c r="B102" i="1"/>
  <c r="N81" i="1"/>
  <c r="A81" i="1"/>
  <c r="B60" i="1"/>
  <c r="B31" i="1"/>
  <c r="C29" i="1" l="1"/>
  <c r="E2417" i="1"/>
  <c r="M521" i="1"/>
  <c r="B547" i="1"/>
  <c r="B2106" i="1" s="1"/>
  <c r="R1703" i="1"/>
  <c r="R1755" i="1" s="1"/>
  <c r="E2425" i="1"/>
  <c r="B484" i="1"/>
  <c r="B373" i="1"/>
  <c r="B595" i="1"/>
  <c r="C1616" i="1"/>
  <c r="D101" i="1" s="1"/>
  <c r="C2402" i="1"/>
  <c r="B473" i="1"/>
  <c r="B2002" i="1" s="1"/>
  <c r="C17" i="1"/>
  <c r="B220" i="1"/>
  <c r="B1642" i="1" s="1"/>
  <c r="H2306" i="1"/>
  <c r="F2387" i="1"/>
  <c r="M336" i="1"/>
  <c r="M447" i="1"/>
  <c r="M484" i="1"/>
  <c r="H2342" i="1"/>
  <c r="J2353" i="1"/>
  <c r="H2360" i="1"/>
  <c r="J2371" i="1"/>
  <c r="H2378" i="1"/>
  <c r="J2389" i="1"/>
  <c r="C10" i="1"/>
  <c r="M227" i="1"/>
  <c r="M373" i="1"/>
  <c r="M410" i="1"/>
  <c r="M595" i="1"/>
  <c r="M263" i="1"/>
  <c r="M299" i="1"/>
  <c r="M558" i="1"/>
  <c r="H2297" i="1"/>
  <c r="H2315" i="1"/>
  <c r="J2326" i="1"/>
  <c r="H2333" i="1"/>
  <c r="H2369" i="1"/>
  <c r="J2308" i="1"/>
  <c r="J2335" i="1"/>
  <c r="J2344" i="1"/>
  <c r="H2351" i="1"/>
  <c r="J2380" i="1"/>
  <c r="H2387" i="1"/>
  <c r="J2299" i="1"/>
  <c r="J2317" i="1"/>
  <c r="H2324" i="1"/>
  <c r="J2362" i="1"/>
  <c r="F2389" i="1"/>
  <c r="G2324" i="1"/>
  <c r="G2351" i="1"/>
  <c r="G2369" i="1"/>
  <c r="G2387" i="1"/>
  <c r="F2326" i="1"/>
  <c r="F2353" i="1"/>
  <c r="F2371" i="1"/>
  <c r="G2378" i="1"/>
  <c r="F2299" i="1"/>
  <c r="F2308" i="1"/>
  <c r="F2317" i="1"/>
  <c r="G2333" i="1"/>
  <c r="F2344" i="1"/>
  <c r="G2360" i="1"/>
  <c r="F2380" i="1"/>
  <c r="G2297" i="1"/>
  <c r="G2306" i="1"/>
  <c r="G2315" i="1"/>
  <c r="F2335" i="1"/>
  <c r="G2342" i="1"/>
  <c r="F2362" i="1"/>
  <c r="C1609" i="1"/>
  <c r="B86" i="1" s="1"/>
  <c r="R1667" i="1"/>
  <c r="R1719" i="1" s="1"/>
  <c r="C9" i="1"/>
  <c r="B227" i="1"/>
  <c r="B288" i="1"/>
  <c r="B289" i="1" s="1"/>
  <c r="B1743" i="1" s="1"/>
  <c r="B447" i="1"/>
  <c r="B512" i="1"/>
  <c r="B2056" i="1" s="1"/>
  <c r="B549" i="1"/>
  <c r="B2108" i="1" s="1"/>
  <c r="D1594" i="1"/>
  <c r="D74" i="1" s="1"/>
  <c r="R1661" i="1"/>
  <c r="R1713" i="1" s="1"/>
  <c r="R1669" i="1"/>
  <c r="R1721" i="1" s="1"/>
  <c r="R1707" i="1"/>
  <c r="F2315" i="1"/>
  <c r="F2333" i="1"/>
  <c r="F2351" i="1"/>
  <c r="F2360" i="1"/>
  <c r="E2424" i="1"/>
  <c r="E2426" i="1"/>
  <c r="E2416" i="1"/>
  <c r="F1594" i="1"/>
  <c r="H74" i="1" s="1"/>
  <c r="R1663" i="1"/>
  <c r="R1715" i="1" s="1"/>
  <c r="R1826" i="1"/>
  <c r="B263" i="1"/>
  <c r="B364" i="1"/>
  <c r="B1848" i="1" s="1"/>
  <c r="B410" i="1"/>
  <c r="B475" i="1"/>
  <c r="B2004" i="1" s="1"/>
  <c r="B521" i="1"/>
  <c r="B558" i="1"/>
  <c r="H1594" i="1"/>
  <c r="K74" i="1" s="1"/>
  <c r="C1614" i="1"/>
  <c r="D99" i="1" s="1"/>
  <c r="R1665" i="1"/>
  <c r="R1717" i="1" s="1"/>
  <c r="R1699" i="1"/>
  <c r="R1751" i="1" s="1"/>
  <c r="R1803" i="1" s="1"/>
  <c r="B2299" i="1"/>
  <c r="B2326" i="1"/>
  <c r="P2337" i="1"/>
  <c r="B2337" i="1" s="1"/>
  <c r="B2344" i="1"/>
  <c r="B2371" i="1"/>
  <c r="B2380" i="1"/>
  <c r="F2306" i="1"/>
  <c r="B2317" i="1"/>
  <c r="B2362" i="1"/>
  <c r="F2297" i="1"/>
  <c r="B2308" i="1"/>
  <c r="F2324" i="1"/>
  <c r="B2335" i="1"/>
  <c r="F2369" i="1"/>
  <c r="F2342" i="1"/>
  <c r="B2353" i="1"/>
  <c r="F2378" i="1"/>
  <c r="B2389" i="1"/>
  <c r="Q2467" i="1"/>
  <c r="B2465" i="1" s="1"/>
  <c r="B2468" i="1" s="1"/>
  <c r="B2470" i="1" s="1"/>
  <c r="B795" i="1" s="1"/>
  <c r="C27" i="1"/>
  <c r="B510" i="1"/>
  <c r="B2054" i="1" s="1"/>
  <c r="C15" i="1"/>
  <c r="B1690" i="1"/>
  <c r="B253" i="1"/>
  <c r="B1691" i="1" s="1"/>
  <c r="B292" i="1"/>
  <c r="B1746" i="1" s="1"/>
  <c r="B366" i="1"/>
  <c r="B1850" i="1" s="1"/>
  <c r="B400" i="1"/>
  <c r="B1899" i="1" s="1"/>
  <c r="B588" i="1"/>
  <c r="B2162" i="1" s="1"/>
  <c r="B622" i="1"/>
  <c r="B2211" i="1" s="1"/>
  <c r="B436" i="1"/>
  <c r="B1950" i="1" s="1"/>
  <c r="B623" i="1"/>
  <c r="B2212" i="1" s="1"/>
  <c r="B477" i="1"/>
  <c r="B2006" i="1" s="1"/>
  <c r="B551" i="1"/>
  <c r="B2110" i="1" s="1"/>
  <c r="C18" i="1"/>
  <c r="B256" i="1"/>
  <c r="B1694" i="1" s="1"/>
  <c r="B327" i="1"/>
  <c r="B1796" i="1" s="1"/>
  <c r="C7" i="1"/>
  <c r="B299" i="1"/>
  <c r="B329" i="1"/>
  <c r="B1798" i="1" s="1"/>
  <c r="B336" i="1"/>
  <c r="B403" i="1"/>
  <c r="B1902" i="1" s="1"/>
  <c r="B440" i="1"/>
  <c r="B1954" i="1" s="1"/>
  <c r="B480" i="1"/>
  <c r="B2021" i="1" s="1"/>
  <c r="B514" i="1"/>
  <c r="B2058" i="1" s="1"/>
  <c r="R1804" i="1"/>
  <c r="R1767" i="1"/>
  <c r="R1808" i="1"/>
  <c r="R1771" i="1"/>
  <c r="R1807" i="1"/>
  <c r="R1770" i="1"/>
  <c r="R1801" i="1"/>
  <c r="R1764" i="1"/>
  <c r="R1805" i="1"/>
  <c r="R1768" i="1"/>
  <c r="R1809" i="1"/>
  <c r="R1772" i="1"/>
  <c r="B325" i="1"/>
  <c r="C13" i="1"/>
  <c r="R1802" i="1"/>
  <c r="R1765" i="1"/>
  <c r="R1806" i="1"/>
  <c r="R1769" i="1"/>
  <c r="R1810" i="1"/>
  <c r="R1773" i="1"/>
  <c r="B290" i="1"/>
  <c r="B1744" i="1" s="1"/>
  <c r="B363" i="1"/>
  <c r="B1847" i="1" s="1"/>
  <c r="B369" i="1"/>
  <c r="B1865" i="1" s="1"/>
  <c r="B517" i="1"/>
  <c r="B2073" i="1" s="1"/>
  <c r="C1594" i="1"/>
  <c r="B72" i="1" s="1"/>
  <c r="G1594" i="1"/>
  <c r="I72" i="1" s="1"/>
  <c r="D1607" i="1"/>
  <c r="C1610" i="1"/>
  <c r="B91" i="1" s="1"/>
  <c r="C1613" i="1"/>
  <c r="D98" i="1" s="1"/>
  <c r="B1638" i="1"/>
  <c r="R1915" i="1"/>
  <c r="R1878" i="1"/>
  <c r="C8" i="1"/>
  <c r="C20" i="1"/>
  <c r="C28" i="1"/>
  <c r="B223" i="1"/>
  <c r="B1657" i="1" s="1"/>
  <c r="B295" i="1"/>
  <c r="B1761" i="1" s="1"/>
  <c r="B443" i="1"/>
  <c r="B1969" i="1" s="1"/>
  <c r="B585" i="1"/>
  <c r="B2159" i="1" s="1"/>
  <c r="B591" i="1"/>
  <c r="B2177" i="1" s="1"/>
  <c r="E1594" i="1"/>
  <c r="F72" i="1" s="1"/>
  <c r="I1594" i="1"/>
  <c r="L72" i="1" s="1"/>
  <c r="C1615" i="1"/>
  <c r="D100" i="1" s="1"/>
  <c r="R1660" i="1"/>
  <c r="R1712" i="1" s="1"/>
  <c r="R1664" i="1"/>
  <c r="R1716" i="1" s="1"/>
  <c r="R1668" i="1"/>
  <c r="R1720" i="1" s="1"/>
  <c r="B259" i="1"/>
  <c r="B1709" i="1" s="1"/>
  <c r="B406" i="1"/>
  <c r="B1917" i="1" s="1"/>
  <c r="C1612" i="1"/>
  <c r="B548" i="1" l="1"/>
  <c r="B2107" i="1" s="1"/>
  <c r="B437" i="1"/>
  <c r="B1951" i="1" s="1"/>
  <c r="R1766" i="1"/>
  <c r="B474" i="1"/>
  <c r="B2003" i="1" s="1"/>
  <c r="B511" i="1"/>
  <c r="B2055" i="1" s="1"/>
  <c r="J2306" i="1"/>
  <c r="P2326" i="1"/>
  <c r="B382" i="1" s="1"/>
  <c r="J2324" i="1"/>
  <c r="J2315" i="1"/>
  <c r="P2371" i="1"/>
  <c r="B567" i="1" s="1"/>
  <c r="F2309" i="1"/>
  <c r="J2309" i="1"/>
  <c r="P2380" i="1"/>
  <c r="B604" i="1" s="1"/>
  <c r="P2362" i="1"/>
  <c r="B530" i="1" s="1"/>
  <c r="P2353" i="1"/>
  <c r="B493" i="1" s="1"/>
  <c r="B1742" i="1"/>
  <c r="J2387" i="1"/>
  <c r="P2389" i="1"/>
  <c r="B641" i="1" s="1"/>
  <c r="J2300" i="1"/>
  <c r="F2300" i="1"/>
  <c r="H2402" i="1"/>
  <c r="D2412" i="1" s="1"/>
  <c r="B2300" i="1"/>
  <c r="P2344" i="1"/>
  <c r="B456" i="1" s="1"/>
  <c r="P2317" i="1"/>
  <c r="B345" i="1" s="1"/>
  <c r="J2360" i="1"/>
  <c r="B2309" i="1"/>
  <c r="J2351" i="1"/>
  <c r="G2402" i="1"/>
  <c r="D2411" i="1" s="1"/>
  <c r="J2369" i="1"/>
  <c r="J2342" i="1"/>
  <c r="J2378" i="1"/>
  <c r="P2335" i="1"/>
  <c r="B419" i="1" s="1"/>
  <c r="J2297" i="1"/>
  <c r="J2333" i="1"/>
  <c r="F2402" i="1"/>
  <c r="F2410" i="1" s="1"/>
  <c r="R1825" i="1"/>
  <c r="R1862" i="1"/>
  <c r="R1817" i="1"/>
  <c r="R1854" i="1"/>
  <c r="R1824" i="1"/>
  <c r="R1861" i="1"/>
  <c r="R1816" i="1"/>
  <c r="R1853" i="1"/>
  <c r="R1860" i="1"/>
  <c r="R1823" i="1"/>
  <c r="R1967" i="1"/>
  <c r="R2019" i="1" s="1"/>
  <c r="R1930" i="1"/>
  <c r="R1982" i="1" s="1"/>
  <c r="R1855" i="1"/>
  <c r="R1818" i="1"/>
  <c r="R1821" i="1"/>
  <c r="R1858" i="1"/>
  <c r="B1794" i="1"/>
  <c r="B326" i="1"/>
  <c r="B1795" i="1" s="1"/>
  <c r="R1820" i="1"/>
  <c r="R1857" i="1"/>
  <c r="R1859" i="1"/>
  <c r="R1822" i="1"/>
  <c r="R1856" i="1"/>
  <c r="R1819" i="1"/>
  <c r="P2308" i="1" l="1"/>
  <c r="B308" i="1" s="1"/>
  <c r="D2410" i="1"/>
  <c r="H2410" i="1" s="1"/>
  <c r="B660" i="1" s="1"/>
  <c r="P2299" i="1"/>
  <c r="B272" i="1" s="1"/>
  <c r="F2412" i="1"/>
  <c r="H2412" i="1" s="1"/>
  <c r="B662" i="1" s="1"/>
  <c r="J2402" i="1"/>
  <c r="K2402" i="1" s="1"/>
  <c r="L2402" i="1" s="1"/>
  <c r="F2411" i="1"/>
  <c r="H2411" i="1" s="1"/>
  <c r="B661" i="1" s="1"/>
  <c r="R1909" i="1"/>
  <c r="R1872" i="1"/>
  <c r="R1910" i="1"/>
  <c r="R1873" i="1"/>
  <c r="R1905" i="1"/>
  <c r="R1868" i="1"/>
  <c r="R1911" i="1"/>
  <c r="R1874" i="1"/>
  <c r="R1907" i="1"/>
  <c r="R1870" i="1"/>
  <c r="R1912" i="1"/>
  <c r="R1875" i="1"/>
  <c r="R1908" i="1"/>
  <c r="R1871" i="1"/>
  <c r="R1906" i="1"/>
  <c r="R1869" i="1"/>
  <c r="R2034" i="1"/>
  <c r="R2071" i="1"/>
  <c r="R1913" i="1"/>
  <c r="R1876" i="1"/>
  <c r="R1914" i="1"/>
  <c r="R1877" i="1"/>
  <c r="F2413" i="1" l="1"/>
  <c r="D2413" i="1"/>
  <c r="R1929" i="1"/>
  <c r="R1981" i="1" s="1"/>
  <c r="R1966" i="1"/>
  <c r="R2018" i="1" s="1"/>
  <c r="R1959" i="1"/>
  <c r="R2011" i="1" s="1"/>
  <c r="R1922" i="1"/>
  <c r="R1974" i="1" s="1"/>
  <c r="R2123" i="1"/>
  <c r="R2086" i="1"/>
  <c r="R1960" i="1"/>
  <c r="R2012" i="1" s="1"/>
  <c r="R1923" i="1"/>
  <c r="R1975" i="1" s="1"/>
  <c r="R1928" i="1"/>
  <c r="R1980" i="1" s="1"/>
  <c r="R1965" i="1"/>
  <c r="R2017" i="1" s="1"/>
  <c r="R1921" i="1"/>
  <c r="R1973" i="1" s="1"/>
  <c r="R1958" i="1"/>
  <c r="R2010" i="1" s="1"/>
  <c r="R1964" i="1"/>
  <c r="R2016" i="1" s="1"/>
  <c r="R1927" i="1"/>
  <c r="R1979" i="1" s="1"/>
  <c r="R1963" i="1"/>
  <c r="R2015" i="1" s="1"/>
  <c r="R1926" i="1"/>
  <c r="R1978" i="1" s="1"/>
  <c r="R1925" i="1"/>
  <c r="R1977" i="1" s="1"/>
  <c r="R1962" i="1"/>
  <c r="R2014" i="1" s="1"/>
  <c r="R1920" i="1"/>
  <c r="R1972" i="1" s="1"/>
  <c r="R1957" i="1"/>
  <c r="R2009" i="1" s="1"/>
  <c r="R1924" i="1"/>
  <c r="R1976" i="1" s="1"/>
  <c r="R1961" i="1"/>
  <c r="R2013" i="1" s="1"/>
  <c r="H2413" i="1" l="1"/>
  <c r="B663" i="1" s="1"/>
  <c r="R2066" i="1"/>
  <c r="R2029" i="1"/>
  <c r="R2069" i="1"/>
  <c r="R2032" i="1"/>
  <c r="R2061" i="1"/>
  <c r="R2024" i="1"/>
  <c r="R2062" i="1"/>
  <c r="R2025" i="1"/>
  <c r="R2065" i="1"/>
  <c r="R2028" i="1"/>
  <c r="R2070" i="1"/>
  <c r="R2033" i="1"/>
  <c r="R2031" i="1"/>
  <c r="R2068" i="1"/>
  <c r="R2138" i="1"/>
  <c r="R2175" i="1"/>
  <c r="R2030" i="1"/>
  <c r="R2067" i="1"/>
  <c r="R2027" i="1"/>
  <c r="R2064" i="1"/>
  <c r="R2026" i="1"/>
  <c r="R2063" i="1"/>
  <c r="R2119" i="1" l="1"/>
  <c r="R2082" i="1"/>
  <c r="R2080" i="1"/>
  <c r="R2117" i="1"/>
  <c r="R2118" i="1"/>
  <c r="R2081" i="1"/>
  <c r="R2079" i="1"/>
  <c r="R2116" i="1"/>
  <c r="R2190" i="1"/>
  <c r="R2227" i="1"/>
  <c r="R2242" i="1" s="1"/>
  <c r="R2115" i="1"/>
  <c r="R2078" i="1"/>
  <c r="R2083" i="1"/>
  <c r="R2120" i="1"/>
  <c r="R2076" i="1"/>
  <c r="R2113" i="1"/>
  <c r="R2122" i="1"/>
  <c r="R2085" i="1"/>
  <c r="R2114" i="1"/>
  <c r="R2077" i="1"/>
  <c r="R2084" i="1"/>
  <c r="R2121" i="1"/>
  <c r="R2134" i="1" l="1"/>
  <c r="R2171" i="1"/>
  <c r="R2128" i="1"/>
  <c r="R2165" i="1"/>
  <c r="R2168" i="1"/>
  <c r="R2131" i="1"/>
  <c r="R2132" i="1"/>
  <c r="R2169" i="1"/>
  <c r="R2136" i="1"/>
  <c r="R2173" i="1"/>
  <c r="R2172" i="1"/>
  <c r="R2135" i="1"/>
  <c r="R2137" i="1"/>
  <c r="R2174" i="1"/>
  <c r="R2133" i="1"/>
  <c r="R2170" i="1"/>
  <c r="R2129" i="1"/>
  <c r="R2166" i="1"/>
  <c r="R2130" i="1"/>
  <c r="R2167" i="1"/>
  <c r="R2181" i="1" l="1"/>
  <c r="R2218" i="1"/>
  <c r="R2233" i="1" s="1"/>
  <c r="R2188" i="1"/>
  <c r="R2225" i="1"/>
  <c r="R2240" i="1" s="1"/>
  <c r="R2182" i="1"/>
  <c r="R2219" i="1"/>
  <c r="R2234" i="1" s="1"/>
  <c r="R2185" i="1"/>
  <c r="R2222" i="1"/>
  <c r="R2237" i="1" s="1"/>
  <c r="R2184" i="1"/>
  <c r="R2221" i="1"/>
  <c r="R2236" i="1" s="1"/>
  <c r="R2180" i="1"/>
  <c r="R2217" i="1"/>
  <c r="R2232" i="1" s="1"/>
  <c r="R2189" i="1"/>
  <c r="R2226" i="1"/>
  <c r="R2241" i="1" s="1"/>
  <c r="R2186" i="1"/>
  <c r="R2223" i="1"/>
  <c r="R2238" i="1" s="1"/>
  <c r="R2220" i="1"/>
  <c r="R2235" i="1" s="1"/>
  <c r="R2183" i="1"/>
  <c r="R2224" i="1"/>
  <c r="R2239" i="1" s="1"/>
  <c r="R218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uthor>
  </authors>
  <commentList>
    <comment ref="C4" authorId="0" shapeId="0" xr:uid="{54A6BB0B-01BE-4377-8D6A-596F6C4E713A}">
      <text>
        <r>
          <rPr>
            <b/>
            <sz val="12"/>
            <color indexed="42"/>
            <rFont val="Tahoma"/>
            <family val="2"/>
          </rPr>
          <t>start</t>
        </r>
        <r>
          <rPr>
            <b/>
            <sz val="20"/>
            <color indexed="42"/>
            <rFont val="Tahoma"/>
            <family val="2"/>
          </rPr>
          <t xml:space="preserve"> </t>
        </r>
        <r>
          <rPr>
            <b/>
            <sz val="12"/>
            <color indexed="42"/>
            <rFont val="Tahoma"/>
            <family val="2"/>
          </rPr>
          <t>here: click in the white box</t>
        </r>
      </text>
    </comment>
    <comment ref="N215" authorId="0" shapeId="0" xr:uid="{8050E5EE-AAF1-4ED0-9B68-C2C2D39C985A}">
      <text>
        <r>
          <rPr>
            <b/>
            <sz val="9"/>
            <color indexed="81"/>
            <rFont val="Tahoma"/>
            <family val="2"/>
          </rPr>
          <t>TIP:</t>
        </r>
        <r>
          <rPr>
            <sz val="9"/>
            <color indexed="81"/>
            <rFont val="Tahoma"/>
            <family val="2"/>
          </rPr>
          <t xml:space="preserve">
</t>
        </r>
      </text>
    </comment>
    <comment ref="F237" authorId="0" shapeId="0" xr:uid="{FE9E106C-4718-4627-B4E0-1E5CC5078968}">
      <text>
        <r>
          <rPr>
            <b/>
            <sz val="10"/>
            <color indexed="11"/>
            <rFont val="Tahoma"/>
            <family val="2"/>
          </rPr>
          <t>CLICK TO PICK</t>
        </r>
      </text>
    </comment>
    <comment ref="F276" authorId="0" shapeId="0" xr:uid="{F9F2CAE4-2E3F-4E20-87F6-B19B52814141}">
      <text>
        <r>
          <rPr>
            <b/>
            <sz val="10"/>
            <color indexed="11"/>
            <rFont val="Tahoma"/>
            <family val="2"/>
          </rPr>
          <t>CLICK TO PICK</t>
        </r>
      </text>
    </comment>
    <comment ref="F312" authorId="0" shapeId="0" xr:uid="{176375EE-57D7-4F69-9983-D97E82E94EFC}">
      <text>
        <r>
          <rPr>
            <b/>
            <sz val="10"/>
            <color indexed="11"/>
            <rFont val="Tahoma"/>
            <family val="2"/>
          </rPr>
          <t>CLICK TO PICK</t>
        </r>
      </text>
    </comment>
    <comment ref="F349" authorId="0" shapeId="0" xr:uid="{36EC7E93-4799-4ECC-81E3-5292AD32E1A5}">
      <text>
        <r>
          <rPr>
            <b/>
            <sz val="10"/>
            <color indexed="11"/>
            <rFont val="Tahoma"/>
            <family val="2"/>
          </rPr>
          <t>CLICK TO PICK</t>
        </r>
      </text>
    </comment>
    <comment ref="F386" authorId="0" shapeId="0" xr:uid="{5C0ABAD6-C643-4219-BFB5-C8FE91E2E7DD}">
      <text>
        <r>
          <rPr>
            <b/>
            <sz val="10"/>
            <color indexed="11"/>
            <rFont val="Tahoma"/>
            <family val="2"/>
          </rPr>
          <t>CLICK TO PICK</t>
        </r>
      </text>
    </comment>
    <comment ref="F423" authorId="0" shapeId="0" xr:uid="{BDDC6621-692B-42AE-86EC-B99D1453A9AD}">
      <text>
        <r>
          <rPr>
            <b/>
            <sz val="10"/>
            <color indexed="11"/>
            <rFont val="Tahoma"/>
            <family val="2"/>
          </rPr>
          <t>CLICK TO PICK</t>
        </r>
      </text>
    </comment>
    <comment ref="F460" authorId="0" shapeId="0" xr:uid="{93FE35BA-CCA7-421A-AC58-02B105C3CB8A}">
      <text>
        <r>
          <rPr>
            <b/>
            <sz val="10"/>
            <color indexed="11"/>
            <rFont val="Tahoma"/>
            <family val="2"/>
          </rPr>
          <t>CLICK TO PICK</t>
        </r>
      </text>
    </comment>
    <comment ref="F497" authorId="0" shapeId="0" xr:uid="{C22A0068-61D9-47E3-A973-81F1692B1C0A}">
      <text>
        <r>
          <rPr>
            <b/>
            <sz val="10"/>
            <color indexed="11"/>
            <rFont val="Tahoma"/>
            <family val="2"/>
          </rPr>
          <t>CLICK TO PICK</t>
        </r>
      </text>
    </comment>
    <comment ref="F534" authorId="0" shapeId="0" xr:uid="{7B849866-90B8-4670-82C5-7964D4E21AF5}">
      <text>
        <r>
          <rPr>
            <b/>
            <sz val="10"/>
            <color indexed="11"/>
            <rFont val="Tahoma"/>
            <family val="2"/>
          </rPr>
          <t>CLICK TO PICK</t>
        </r>
      </text>
    </comment>
    <comment ref="F571" authorId="0" shapeId="0" xr:uid="{5E7F354D-3714-4391-BED3-EC83C9C50CCA}">
      <text>
        <r>
          <rPr>
            <b/>
            <sz val="10"/>
            <color indexed="11"/>
            <rFont val="Tahoma"/>
            <family val="2"/>
          </rPr>
          <t>CLICK TO PICK</t>
        </r>
      </text>
    </comment>
    <comment ref="F608" authorId="0" shapeId="0" xr:uid="{EA85020F-0DA4-402A-AE95-46E392F202DE}">
      <text>
        <r>
          <rPr>
            <b/>
            <sz val="10"/>
            <color indexed="11"/>
            <rFont val="Tahoma"/>
            <family val="2"/>
          </rPr>
          <t>CLICK TO PICK</t>
        </r>
      </text>
    </comment>
    <comment ref="F645" authorId="0" shapeId="0" xr:uid="{F4107981-4E92-4D55-8FB3-B8682D663020}">
      <text>
        <r>
          <rPr>
            <b/>
            <sz val="10"/>
            <color indexed="11"/>
            <rFont val="Tahoma"/>
            <family val="2"/>
          </rPr>
          <t>CLICK TO PICK</t>
        </r>
      </text>
    </comment>
    <comment ref="M868" authorId="0" shapeId="0" xr:uid="{5267C5B2-3541-4946-9AF5-468DFF456A82}">
      <text>
        <r>
          <rPr>
            <b/>
            <sz val="12"/>
            <color indexed="81"/>
            <rFont val="Tahoma"/>
            <family val="2"/>
          </rPr>
          <t>How to save your personalized version of this to a PDF</t>
        </r>
        <r>
          <rPr>
            <sz val="9"/>
            <color indexed="81"/>
            <rFont val="Tahoma"/>
            <family val="2"/>
          </rPr>
          <t xml:space="preserve">
</t>
        </r>
        <r>
          <rPr>
            <sz val="11"/>
            <color indexed="81"/>
            <rFont val="Tahoma"/>
            <family val="2"/>
          </rPr>
          <t xml:space="preserve">1. Click the File menu (upper left).
2. Click Save As (in the list of options).
3. Click Browse to choose a location to keep your saved PDF.
4. Click on the file name highlighted in blue to change the name of this personalized version.
5. Click on Excel Workbook below the file name, then select PDF from the dropdown list.
6. Click on the Save button (lower right, to the left of the Cancel button).
That's all there is to it. Now you have a saved copy of how you answered these questions. Be sure to </t>
        </r>
        <r>
          <rPr>
            <b/>
            <i/>
            <sz val="11"/>
            <color indexed="81"/>
            <rFont val="Tahoma"/>
            <family val="2"/>
          </rPr>
          <t>clear all the fields</t>
        </r>
        <r>
          <rPr>
            <sz val="11"/>
            <color indexed="81"/>
            <rFont val="Tahoma"/>
            <family val="2"/>
          </rPr>
          <t xml:space="preserve"> so you can use this again or any of the interview types. </t>
        </r>
        <r>
          <rPr>
            <sz val="9"/>
            <color indexed="81"/>
            <rFont val="Tahoma"/>
            <family val="2"/>
          </rPr>
          <t xml:space="preserve">
</t>
        </r>
        <r>
          <rPr>
            <sz val="9"/>
            <color indexed="20"/>
            <rFont val="Tahoma"/>
            <family val="2"/>
          </rPr>
          <t>[NOTE: these instructions sit outside the print area, so will not be included.]</t>
        </r>
        <r>
          <rPr>
            <sz val="9"/>
            <color indexed="81"/>
            <rFont val="Tahoma"/>
            <family val="2"/>
          </rPr>
          <t xml:space="preserve">
</t>
        </r>
      </text>
    </comment>
  </commentList>
</comments>
</file>

<file path=xl/sharedStrings.xml><?xml version="1.0" encoding="utf-8"?>
<sst xmlns="http://schemas.openxmlformats.org/spreadsheetml/2006/main" count="3827" uniqueCount="1357">
  <si>
    <t>Mock Interview</t>
  </si>
  <si>
    <t>interactive tool</t>
  </si>
  <si>
    <t>standard job interview by HR</t>
  </si>
  <si>
    <t>Q1.</t>
  </si>
  <si>
    <t>Q2.</t>
  </si>
  <si>
    <t>Q3.</t>
  </si>
  <si>
    <t>Q4.</t>
  </si>
  <si>
    <t>Q5.</t>
  </si>
  <si>
    <t>Q6.</t>
  </si>
  <si>
    <t>Q7.</t>
  </si>
  <si>
    <t>Q8.</t>
  </si>
  <si>
    <t>Q9.</t>
  </si>
  <si>
    <t>Q10.</t>
  </si>
  <si>
    <t>Q11.</t>
  </si>
  <si>
    <t>Q12.</t>
  </si>
  <si>
    <t>#</t>
  </si>
  <si>
    <t>$</t>
  </si>
  <si>
    <t>Preparing your interview answers</t>
  </si>
  <si>
    <t>Which step in the process are you in?</t>
  </si>
  <si>
    <t>SELECT YOUR ANSWER</t>
  </si>
  <si>
    <t>Have yet to send my CV/résumé</t>
  </si>
  <si>
    <t>IN THE DROPDOWN MENU:</t>
  </si>
  <si>
    <t>Fill out these white fields to improve your sample answers below.</t>
  </si>
  <si>
    <t>How interviewers may score your answers</t>
  </si>
  <si>
    <t>Let's practice your answers together</t>
  </si>
  <si>
    <t>Replace 'STAR' with 'CAR'</t>
  </si>
  <si>
    <t>Give a compelling story of your qualifying experience</t>
  </si>
  <si>
    <t>Craft a micro-story of your…</t>
  </si>
  <si>
    <t>emotional intelligence</t>
  </si>
  <si>
    <t>Challenge you faced</t>
  </si>
  <si>
    <t>Actions you took</t>
  </si>
  <si>
    <t>Results you created</t>
  </si>
  <si>
    <t>Want to see an example?</t>
  </si>
  <si>
    <t>CLICK HERE TO PICK EXAMPLE</t>
  </si>
  <si>
    <t>insignificant</t>
  </si>
  <si>
    <t>Q1</t>
  </si>
  <si>
    <t>Q2</t>
  </si>
  <si>
    <t>Q3</t>
  </si>
  <si>
    <t>Q4</t>
  </si>
  <si>
    <t>Q5</t>
  </si>
  <si>
    <t>Q6</t>
  </si>
  <si>
    <t>Q7</t>
  </si>
  <si>
    <t>Q8</t>
  </si>
  <si>
    <t>Q9</t>
  </si>
  <si>
    <t>Q10</t>
  </si>
  <si>
    <t>Q11</t>
  </si>
  <si>
    <t>Q12</t>
  </si>
  <si>
    <t>My greatest strength is my emotional intelligence. I am good at understanding customer needs, starting with a good read of their body language and vocal tones. For example, last week, I could tell a customer needed an empathethic ear to rant about our cancellation policy. I agreed with her that it wasn’t fair, but necessary to maintain our capacity to serve all our customers. She understood and renewed her contract. My emotional intelligence helps me relate better to everyone's needs.</t>
  </si>
  <si>
    <t>vital to role</t>
  </si>
  <si>
    <t>PICK AUTHENTICITY LEVEL</t>
  </si>
  <si>
    <t>PICK SPECIFICITY LEVEL</t>
  </si>
  <si>
    <t>PICK RELEVANCE LEVEL</t>
  </si>
  <si>
    <t>DIY self-assessment</t>
  </si>
  <si>
    <t xml:space="preserve">Remember that you don't need a perfect score. Rarely if anyone scores 100%. You just need to score higher than anyone being interviewed for the position. </t>
  </si>
  <si>
    <r>
      <t xml:space="preserve">Filler word count </t>
    </r>
    <r>
      <rPr>
        <b/>
        <sz val="11"/>
        <color theme="1"/>
        <rFont val="Arial"/>
        <family val="2"/>
      </rPr>
      <t>1</t>
    </r>
    <r>
      <rPr>
        <sz val="11"/>
        <color theme="1"/>
        <rFont val="Arial"/>
        <family val="2"/>
      </rPr>
      <t>:</t>
    </r>
  </si>
  <si>
    <r>
      <t xml:space="preserve">Filler word count </t>
    </r>
    <r>
      <rPr>
        <b/>
        <sz val="11"/>
        <color theme="1"/>
        <rFont val="Arial"/>
        <family val="2"/>
      </rPr>
      <t>2</t>
    </r>
    <r>
      <rPr>
        <sz val="11"/>
        <color theme="1"/>
        <rFont val="Arial"/>
        <family val="2"/>
      </rPr>
      <t>:</t>
    </r>
  </si>
  <si>
    <r>
      <t xml:space="preserve">Filler word count </t>
    </r>
    <r>
      <rPr>
        <b/>
        <sz val="11"/>
        <color theme="1"/>
        <rFont val="Arial"/>
        <family val="2"/>
      </rPr>
      <t>3</t>
    </r>
    <r>
      <rPr>
        <sz val="11"/>
        <color theme="1"/>
        <rFont val="Arial"/>
        <family val="2"/>
      </rPr>
      <t>:</t>
    </r>
  </si>
  <si>
    <t>Besides counting your filler words, I can also time your answers to check if they get too long or too short. Or if started too soon. So let's practice your answers in person.</t>
  </si>
  <si>
    <t>Book a session</t>
  </si>
  <si>
    <t xml:space="preserve">There are more questions they could ask you. And it is next to impossible to be fully prepared for them all. With a little practice, you can be equipped for just about any question they throw you. Upgrade to an in-person practice session with me. Let's get you that position you deserve. </t>
  </si>
  <si>
    <t>Next stage of process: tech interview</t>
  </si>
  <si>
    <t>How you say it</t>
  </si>
  <si>
    <t>Use these three tips to deliver your answers professionally.</t>
  </si>
  <si>
    <t>1. Stay relaxed. 2. Pace yourself. 3. Rephrase.</t>
  </si>
  <si>
    <t>Practice with me in person to apply these tips</t>
  </si>
  <si>
    <t>Online interview tips</t>
  </si>
  <si>
    <t>"</t>
  </si>
  <si>
    <t>Optimize your online interview with these recommendations</t>
  </si>
  <si>
    <t>The pandemic pushed interviewing online. Online interviewing has become the new normal. Instead of driving across town, you can wait till the last minute to start. And you can interview for a remote position half way across the world. You can also make some avoidable mistakes, costing you a job offer. To optimize your online interviewing experience, follow these tips:</t>
  </si>
  <si>
    <t>u</t>
  </si>
  <si>
    <t>use a plug-in mic instead of a built-in mic</t>
  </si>
  <si>
    <t>And remember to look into the camera to give the impression of eye contact. The closer to your device's screen, the better.</t>
  </si>
  <si>
    <t>have your front lit up more than your back</t>
  </si>
  <si>
    <t>keep your device's camera at your eye level</t>
  </si>
  <si>
    <t>the more neutral the background the better</t>
  </si>
  <si>
    <t>avoid any background noises or light flashes</t>
  </si>
  <si>
    <t>dress professionally, even below the waist</t>
  </si>
  <si>
    <t xml:space="preserve">Look into your camera, or close to it, for making eye contact with interviewer. </t>
  </si>
  <si>
    <t xml:space="preserve">Maintain eye contact with the interviewer when they speak. When you are speaking, you keep eye contact part of the time and part of the time you look away as you think about your answer. </t>
  </si>
  <si>
    <t xml:space="preserve">When giving your answer to an online interview, you could glance at the screen to your notes. Yes, you can have notes ready with key words to your practiced answers. You could have them ready on the screen next to the screen showing the interviewer. Of course, be sure you don't look like you're reading your answers. </t>
  </si>
  <si>
    <t>Book a session with me to practice in person</t>
  </si>
  <si>
    <t>To use again, save a personalized version of this document to a PDF.</t>
  </si>
  <si>
    <t>How?</t>
  </si>
  <si>
    <t>good posture, discipline body language, professional smile, good manners</t>
  </si>
  <si>
    <t>sit after invited by interviewer</t>
  </si>
  <si>
    <t>POOR answer</t>
  </si>
  <si>
    <t>unsatisfactory</t>
  </si>
  <si>
    <t>Sent my CV/résumé and waiting for interview invite</t>
  </si>
  <si>
    <t>back up way to contact interviewer if your computer/phone or Internet goes down in the middle of the interview</t>
  </si>
  <si>
    <t>anyone can make such a claim, no way to verify if believable</t>
  </si>
  <si>
    <t>Invited to a screening call interview</t>
  </si>
  <si>
    <t>turn off your phone, close all browswers and open programs and silence all notifications</t>
  </si>
  <si>
    <t>Invited to a virtual interview (e.g., HireVue)</t>
  </si>
  <si>
    <t>window or ring light</t>
  </si>
  <si>
    <t>OKAY answer</t>
  </si>
  <si>
    <t>average; needs improvement</t>
  </si>
  <si>
    <t>Invited to submit a work sample or my portfolio</t>
  </si>
  <si>
    <t>clothing - pattern, color constrast to background</t>
  </si>
  <si>
    <t>helps somewhat to see you as qualified</t>
  </si>
  <si>
    <t>Invited to a HR interview</t>
  </si>
  <si>
    <t>ear buds</t>
  </si>
  <si>
    <t>toward reference letter from manager</t>
  </si>
  <si>
    <t>Invited to a behavioral interview</t>
  </si>
  <si>
    <t>water bottle</t>
  </si>
  <si>
    <t>GOOD answer</t>
  </si>
  <si>
    <t>exemplary</t>
  </si>
  <si>
    <t>Invited to a situational interview</t>
  </si>
  <si>
    <t>video call tech checklist</t>
  </si>
  <si>
    <t>body language during interview</t>
  </si>
  <si>
    <t>Invited to a case study interview</t>
  </si>
  <si>
    <t>smile - release endorphins</t>
  </si>
  <si>
    <t>helps to see you as potentially qualified for this position</t>
  </si>
  <si>
    <t>Invited to a motivational interview</t>
  </si>
  <si>
    <t>EXCELLENT answer</t>
  </si>
  <si>
    <t>outstanding</t>
  </si>
  <si>
    <t>Invited to a competency interview</t>
  </si>
  <si>
    <t>share screen strategy</t>
  </si>
  <si>
    <t>demonstrate capability to work remotely</t>
  </si>
  <si>
    <t>Invited to a stay interview</t>
  </si>
  <si>
    <t>conversational: ask questions early</t>
  </si>
  <si>
    <t>provides exactly the insight to see you as an ideal fit for this position</t>
  </si>
  <si>
    <t>Invited to an exit interview</t>
  </si>
  <si>
    <t>AfterHire in thank you email</t>
  </si>
  <si>
    <t>Invited to a remote work interview</t>
  </si>
  <si>
    <t>"What is the pay range for this role?"</t>
  </si>
  <si>
    <t>Invited to a tech interview</t>
  </si>
  <si>
    <t>Invited by a startup founder</t>
  </si>
  <si>
    <t>how long is each interview?</t>
  </si>
  <si>
    <t>Pre-hire assessment testing</t>
  </si>
  <si>
    <t>ask to turn on chat feature, to communicate anything not fully audible</t>
  </si>
  <si>
    <t>Invited to non-interview meeting</t>
  </si>
  <si>
    <t>Going to a job fair for round robin interviewing</t>
  </si>
  <si>
    <t>https://www.youtube.com/results?search_query=sample+job+interview+via+zoom</t>
  </si>
  <si>
    <t>Invited to a different kind of employment interview</t>
  </si>
  <si>
    <t xml:space="preserve">Describe for me your </t>
  </si>
  <si>
    <t>Other kind of interview (not employment)</t>
  </si>
  <si>
    <t>What are the 3 words that describe you best?</t>
  </si>
  <si>
    <t>Give an example of a time when things didn't go to plan</t>
  </si>
  <si>
    <t>CAR stories</t>
  </si>
  <si>
    <t xml:space="preserve">Think of a time in your career when you demonstrated some </t>
  </si>
  <si>
    <t>. Try to capture it in a short, engaging story. Use this EXAMPLE to inspire you.</t>
  </si>
  <si>
    <t>C</t>
  </si>
  <si>
    <t>A</t>
  </si>
  <si>
    <t>R</t>
  </si>
  <si>
    <t>leadership skills</t>
  </si>
  <si>
    <t xml:space="preserve">Those who report to me can get easily upset when I can't keep track of each of their particular needs. </t>
  </si>
  <si>
    <t xml:space="preserve">I don't pretend to remember all of their preferences or likes. What I do is take time to listen to them. I keep an open door policy. I make sure I am approachable, and invite them to let me know when they feel I am not being responsive to them. </t>
  </si>
  <si>
    <t>We all get along better because they know they can always come to me with some issue. And I will make the time for each of them as necessary.</t>
  </si>
  <si>
    <t/>
  </si>
  <si>
    <t>DONE</t>
  </si>
  <si>
    <t>teamwork skills</t>
  </si>
  <si>
    <t xml:space="preserve">I once started a job as chief editor of a bi-monthly publication. It was already a month behind when I started. </t>
  </si>
  <si>
    <t xml:space="preserve">I divided the publication process into six stages and communicated these to my staff. I took their input where they could best contribute their parts. Together, we worked hard to reduce the time it took to get through these stages. </t>
  </si>
  <si>
    <t xml:space="preserve">Together, we were able to catch up the publication within two issues. And we became a more solid team for it. </t>
  </si>
  <si>
    <t>bimonthly publication late; set 6 stages for each issue and worked with staff to execute, each contributing their part</t>
  </si>
  <si>
    <t>problem-solving skills</t>
  </si>
  <si>
    <t xml:space="preserve">I once had the difficult job of showing mosty computer illiterate students how to type up their first letter in MS Word. Most didn't have any idea where to start, and felt frustrated when keeping having to ask me. </t>
  </si>
  <si>
    <t xml:space="preserve">So I created a step-by-step instruction booklet for them. I made heavy use of screen images of the Word document, to show them step-by-step what to do next, and where to find it on their screen. </t>
  </si>
  <si>
    <t xml:space="preserve">I only had to answer an occasional question. Most could get through the exercise on their own, and feeling encouraged they could finally use a computer to write a letter all on their own. </t>
  </si>
  <si>
    <t>step-by-step illustrated instructions to type letter in MS Word</t>
  </si>
  <si>
    <t>customer service skills</t>
  </si>
  <si>
    <t xml:space="preserve">Customers outside of our delivery zone would order food. When delivery drivers checked their map, they had to call the customer and apologize for not being able to deliver to them. </t>
  </si>
  <si>
    <t xml:space="preserve">To avoid this confusion, I created a delivery zone map for anyone taking delivery orders. It listed all the streets in our delivery zone, and range of addresses we delivered to. When taking a delivery order, staff could now check if the customer was in our delivery zone or not. If not, we would tell them they would have to come to the store but then they could save on the delivery fee. </t>
  </si>
  <si>
    <t>Customer complaints decreased, and delivery driver frustration also went down. And the store's Google map rating went up.</t>
  </si>
  <si>
    <t>communication skills</t>
  </si>
  <si>
    <t xml:space="preserve">I used to habitually nod what others spoke, but they would complain I wasn't listening when I couldn't repeat back what they had just said to me. </t>
  </si>
  <si>
    <t xml:space="preserve">I realized I wasn't being present for them, that my mind was focusing on the work more than them. I looked for ways to see things from their perspective, to empathize with them more. I learned to set aside the work long enough to pay close attention to what they were actually saying. I could repeat back more of what they said to me. </t>
  </si>
  <si>
    <t>Amazingly, they willingly helped me with more of the work. And the quality of our work improved.</t>
  </si>
  <si>
    <t>listening</t>
  </si>
  <si>
    <t>interpersonal skills</t>
  </si>
  <si>
    <t xml:space="preserve">Most customers enjoy it when I give them a friendly smile and professional compliment. But some customers seem put off by such efforts. </t>
  </si>
  <si>
    <t xml:space="preserve">I've learned not to take it personally. Perhaps they are having a difficult day, or simply less trustful, of maybe its their personality. Unless they ask me not to, I keep doing my best to try to make their day more pleasant with my positive attitude. I've even tried joking with them, where appropriate, and this often raises a smile. </t>
  </si>
  <si>
    <t xml:space="preserve">I find this allows me to maintain good rapport with all of our guests. And even rubs off on the team in a good way, as we help each other make the most of a busy day with encouraging smiles. </t>
  </si>
  <si>
    <t xml:space="preserve">I sense some of our clients struggle with depression and other mental health challenges. Even some of my coworkers admit to struggling with addiction and similar challenges. </t>
  </si>
  <si>
    <t xml:space="preserve">I've learned to not be judgemental of them but to understand what they must be going through. I listen to them, and give them the freedom to share these difficult experiences in their own terms. With active listening, I make it safe for them to drop their guard and share what they are going through. </t>
  </si>
  <si>
    <t xml:space="preserve">I see how this helps many of them to give their best, despite their difficulties. I especially see some of our clients coming back because they can trust I will remain sensitive to their daily emotional struggles. </t>
  </si>
  <si>
    <t>empathy</t>
  </si>
  <si>
    <t>adaptability skills</t>
  </si>
  <si>
    <t xml:space="preserve">I prefer to learn how to do something and stick to it. But the changing market kept making my comfortable ways increasingly obsolete. </t>
  </si>
  <si>
    <t xml:space="preserve">I found I could adjust to most workplace changes by taking one step at a time. I can now see where to alter how I do something to more closing match what is now needed in the workplace. Often, it makes the job easier, as more gets done and more of my teamworkers seamlessly works together. And I never had to make the huge changes I thought I'd have to make. </t>
  </si>
  <si>
    <t>Big changes may seem stronger, but it's these smaller changes that often last longer. And makes me a more reliable worker.</t>
  </si>
  <si>
    <t>self-management skills</t>
  </si>
  <si>
    <t>organizational skills</t>
  </si>
  <si>
    <t xml:space="preserve">Sometimes I'm given so much to do that I wonder if I will ever get it all done by the end of the day. </t>
  </si>
  <si>
    <t xml:space="preserve">To make sure I have the energy, I get the most difficult tasks out of the way first thing in the morning. I prioritize the remaining tasks. I make sure I can handle surprises that can upset my schedule in an instant. As my busier day winds down, I start forwarding the small things that can wait till tomorrow. </t>
  </si>
  <si>
    <t>Rarely do I end a day when I don't accomplish all the important things, so I make sure I stay on top of my more demanding days.</t>
  </si>
  <si>
    <t>time management skills</t>
  </si>
  <si>
    <t>creativity</t>
  </si>
  <si>
    <t xml:space="preserve">When I tutored students how to use computers for the first time, some were computer literate and some were severely computer illiterate. I had to find a discreet way to tell them apart. </t>
  </si>
  <si>
    <t xml:space="preserve">So I created a self-correcting quiz in Excel, using logic formulas. This 10-item quiz assessed how much experience they had with computer. A low score suggested I would need to give them more of my help. They only had to press 'print' and it would come out of the printer self-corrected. </t>
  </si>
  <si>
    <t xml:space="preserve">I was able to focus more of my time with those who needed it, while letter the high scoring ones learn more on their own. The class was popular, and I think this helped earn the new student's trust. </t>
  </si>
  <si>
    <t>computer literacy self-grading quiz</t>
  </si>
  <si>
    <t>computer skills</t>
  </si>
  <si>
    <t>attention to detail</t>
  </si>
  <si>
    <t xml:space="preserve">On a busy day, it's really hard to keep track of all the details. The risk for error goes way up. </t>
  </si>
  <si>
    <t xml:space="preserve">On those days, I am especially conscious of the little things that we can easily miss. I repeatedly check those items that we have often missed in the past on a busy day. I have others check my work to be sure I haven't overlooked any vital details. </t>
  </si>
  <si>
    <t xml:space="preserve">And this has made a huge difference. Our error rates are kept low, or to zero, the more we work together to mind these important details, even on our busiest days. </t>
  </si>
  <si>
    <t>open-mindedness</t>
  </si>
  <si>
    <t>work ethic</t>
  </si>
  <si>
    <t xml:space="preserve">I love my chosen field so much that I sometimes would work right through the day without taking a break. Even if I had to eat on the go. </t>
  </si>
  <si>
    <t xml:space="preserve">When enforcement of our break times relaxed, I still kept my breaks short. I loved the work too much to waist time. I eagerly got back to the workstation and joyfully got more done. I take short breaks only as needed. And I make sure I get the most important stuff done by the end of the day. </t>
  </si>
  <si>
    <t xml:space="preserve">I passionately love to do the work, and I look forward to such work for you in the near future. </t>
  </si>
  <si>
    <t xml:space="preserve">the challenge </t>
  </si>
  <si>
    <t xml:space="preserve">your actions </t>
  </si>
  <si>
    <t>the valuable results</t>
  </si>
  <si>
    <t xml:space="preserve">An effective story lets you build an emotional connection with the interviewer. Every good story has a starting setup, action-packed middle, and satisfying ending. Your story lets the interviewer into a specific part of your professional life. With good storytelling, you earn their trust that you you are right for the position. </t>
  </si>
  <si>
    <t>1. CHALLENGE. Summarize the challenge in as few words as possible. Keep to a sentence or two. Your first draft may be long as you try to piece all the details together. But then use the script writer's trick of jumping to the action as quickly as possible.</t>
  </si>
  <si>
    <t>2. ACTIONS. Your answer should focus more on the actions you took to meet the challenge. Give it three to five sentences. Keep your tone positive from this point forward. Avoid bringing up again the negative part of the challenge.</t>
  </si>
  <si>
    <t>3. RESULTS. Wrap up with how you created value with this experience. For example, you lowered the risk for error, or improved customer satisfaction, or brought the team together to support the same goal. Build trust with a solid ending.</t>
  </si>
  <si>
    <t>behavioral interview</t>
  </si>
  <si>
    <t>situational interview</t>
  </si>
  <si>
    <t>motivational interview</t>
  </si>
  <si>
    <t>stress interview</t>
  </si>
  <si>
    <t>competency interview</t>
  </si>
  <si>
    <t>case study interview</t>
  </si>
  <si>
    <t>medical residency interview</t>
  </si>
  <si>
    <t>postgrad interview</t>
  </si>
  <si>
    <t>PhD program interview</t>
  </si>
  <si>
    <t>Qs to ask interviewer</t>
  </si>
  <si>
    <t>questions to ask interviewer</t>
  </si>
  <si>
    <t>remote work interview</t>
  </si>
  <si>
    <t>tricky questions</t>
  </si>
  <si>
    <t>stay interview</t>
  </si>
  <si>
    <t>exit interview</t>
  </si>
  <si>
    <t>internship interview</t>
  </si>
  <si>
    <t>informational interview</t>
  </si>
  <si>
    <t>questions illegal to ask (in US)</t>
  </si>
  <si>
    <t>6 illegal interview questions not to ask — and legal alternatives</t>
  </si>
  <si>
    <t>personality questions</t>
  </si>
  <si>
    <t>cultural fit questions</t>
  </si>
  <si>
    <t>The problem with hiring for ‘culture fit’</t>
  </si>
  <si>
    <t>biggest strong point</t>
  </si>
  <si>
    <t>biggest weak area</t>
  </si>
  <si>
    <t>fresher</t>
  </si>
  <si>
    <t>Tell me a little about yourself.</t>
  </si>
  <si>
    <t>Describe yourself.</t>
  </si>
  <si>
    <t>URL</t>
  </si>
  <si>
    <t>What is your greatest strength?</t>
  </si>
  <si>
    <t>What are your key strengths?</t>
  </si>
  <si>
    <t>What is your greatest weakness?</t>
  </si>
  <si>
    <t>What are some of your weaknesses?</t>
  </si>
  <si>
    <t>Why did you choose to apply to our company?</t>
  </si>
  <si>
    <t>Why did you leave your last job?</t>
  </si>
  <si>
    <t>Where do you see yourself in three to five years?</t>
  </si>
  <si>
    <t>What are your career goals?</t>
  </si>
  <si>
    <t>Tell me about your greatest career success.</t>
  </si>
  <si>
    <t>Tell me about your greatest academic or career achievement.</t>
  </si>
  <si>
    <t>Tell me about a mistake you made in your career and what you learned.</t>
  </si>
  <si>
    <t>Tell me about a dissappointment in your career and how you handled it.</t>
  </si>
  <si>
    <t>Tell me about a time you went above and beyond your duties.</t>
  </si>
  <si>
    <t>Tell me about a disagreement you had with a colleague and how you handled it.</t>
  </si>
  <si>
    <t>Tell me you how handle criticism of your work.</t>
  </si>
  <si>
    <t>How would your coworkers describe you?</t>
  </si>
  <si>
    <t>How would your most recent supervisor describe you?</t>
  </si>
  <si>
    <t>Why should we hire you?</t>
  </si>
  <si>
    <t>What about you that stands out from others applying for this position?</t>
  </si>
  <si>
    <t>Tell me something we should know about you that we didn't think to ask.</t>
  </si>
  <si>
    <t>Tell me something we should know about you that is not in your résumé.</t>
  </si>
  <si>
    <t>What is your expected salary?</t>
  </si>
  <si>
    <t>What is your salary expectation?</t>
  </si>
  <si>
    <t>Do you have any questions for me?</t>
  </si>
  <si>
    <t>Do you have any questions for us?</t>
  </si>
  <si>
    <t>Tell me how you work under pressure.</t>
  </si>
  <si>
    <t>Desribe how you handled a stressful day.</t>
  </si>
  <si>
    <t>Tell me about a time you handled a difficult situation.</t>
  </si>
  <si>
    <t>How do you handle challenging situations?</t>
  </si>
  <si>
    <t>Tell me about a time when someone criticized your work.</t>
  </si>
  <si>
    <t>How well can you handle criticism?</t>
  </si>
  <si>
    <t>Tell me about a time you disagreed with a supervisor.</t>
  </si>
  <si>
    <t>Have you ever had to tell your supervisor that they might be wrong?</t>
  </si>
  <si>
    <t>Tell me about a time you had to work under pressure.</t>
  </si>
  <si>
    <t>How do you work under mounting pressure?</t>
  </si>
  <si>
    <t>Tell me about a time you made a mistake and how you corrected it.</t>
  </si>
  <si>
    <t>How do you handle mistakes you have made in your career?</t>
  </si>
  <si>
    <t>Tell me about a time you overcame some barrier.</t>
  </si>
  <si>
    <t>How do you overcome the most difficult barriers you face?</t>
  </si>
  <si>
    <t>Tell me about a time you set a goal and achieved it.</t>
  </si>
  <si>
    <t>Describe how you set goals and reach them.</t>
  </si>
  <si>
    <t>Tell me about a time you had to make a difficult decision.</t>
  </si>
  <si>
    <t>How to you make difficult decisions that others might resist?</t>
  </si>
  <si>
    <t>Tell me about a time you were overwhelmed with work and how you got through it.</t>
  </si>
  <si>
    <t>How do you prioritize tasks and effectively manage your time?</t>
  </si>
  <si>
    <t>Tell me about a time when you had to say “no.”</t>
  </si>
  <si>
    <t>How do you communicate unpopular decisions?</t>
  </si>
  <si>
    <t>Tell me about a time when others accepted your leadership.</t>
  </si>
  <si>
    <t>How do you motivate others who look up to you?</t>
  </si>
  <si>
    <t>Tell me about a time you wish you’d handled a situation with a coworker differently.</t>
  </si>
  <si>
    <t>Describe how you approach disagreements among team members.</t>
  </si>
  <si>
    <t>Tell me about a time your workday ended without getting everything done.</t>
  </si>
  <si>
    <t>Walk me through a day when you couldn't get everything done on time.</t>
  </si>
  <si>
    <t>What would you do if you caught a fellow worker stealing?</t>
  </si>
  <si>
    <t>What would you do if your coworker came to work intoxicated?</t>
  </si>
  <si>
    <t>What would you do if you made a mistake that no one else noticed?</t>
  </si>
  <si>
    <t>Have you ever covered up a mistake at work before anyone noticed?</t>
  </si>
  <si>
    <t>https://ca.indeed.com/career-advice/interviewing/situational-interview-questions</t>
  </si>
  <si>
    <t>What would you do if an angry and dissatisfied customer confronted you?</t>
  </si>
  <si>
    <t>Describe how you handle an upset client or customer.</t>
  </si>
  <si>
    <t>What would you do if an angry and dissatisfied customer confronted you? How would you resolve their concern?</t>
  </si>
  <si>
    <t>What would you do if asked by your supervisor to do something unethical?</t>
  </si>
  <si>
    <t>How do you handle pressure to do something ethically questionable?</t>
  </si>
  <si>
    <t>What would you do if you had to work with a difficult manager?</t>
  </si>
  <si>
    <t>Describe a situation you had to work for a difficult manager.</t>
  </si>
  <si>
    <t>What would you do if you were assigned more work than you can do?</t>
  </si>
  <si>
    <t>How do you manage an exceptional workload?</t>
  </si>
  <si>
    <t>What would you do if a team member resisted your constructive input?</t>
  </si>
  <si>
    <t>Describe a situation where you had to persuade a team member.</t>
  </si>
  <si>
    <t>What would you do if asked to do a task you have never done before?</t>
  </si>
  <si>
    <t>Tell me how you learn to do a task you have never done before.</t>
  </si>
  <si>
    <t>What would you do if you failed at a project?</t>
  </si>
  <si>
    <t>Tell me about a time you have failed at finishing a project.</t>
  </si>
  <si>
    <t>What would you do if you had to make a difficult decision?</t>
  </si>
  <si>
    <t>Describe for me a difficult decision you had to make.</t>
  </si>
  <si>
    <t>What would you do if your coworker abruptly left in the middle of a shift?</t>
  </si>
  <si>
    <t>How do you handle a situation where a coworker walks out?</t>
  </si>
  <si>
    <t>What would you do if asked to come to work on your time off?</t>
  </si>
  <si>
    <t>Have you ever been asked to come to work on your time off?</t>
  </si>
  <si>
    <t>What motivates you to do your best?</t>
  </si>
  <si>
    <t>How can we motivate you to give your best?</t>
  </si>
  <si>
    <t>Would you regard yourself as a self-starter?</t>
  </si>
  <si>
    <t>Tell me about a time you could describe yourself as a self-starter.</t>
  </si>
  <si>
    <t>Tell me about a time you felt demotivated.</t>
  </si>
  <si>
    <t>How do you get through a day feeling demotivated?</t>
  </si>
  <si>
    <t>What inspires you to be the most passionate?</t>
  </si>
  <si>
    <t>What brings out your passion to do the work?</t>
  </si>
  <si>
    <t>Tell me about any goals you have set for yourself.</t>
  </si>
  <si>
    <t>Describe a goal you set for yourself and your progress reaching it.</t>
  </si>
  <si>
    <t>What motivated you the most in your previous job?</t>
  </si>
  <si>
    <t>What did you find most exciting about your previous job?</t>
  </si>
  <si>
    <t>What motivated you the least in your previous job?</t>
  </si>
  <si>
    <t>What did you find most frustrating about your previous job?</t>
  </si>
  <si>
    <t>Tell me about the most exciting project you ever worked on.</t>
  </si>
  <si>
    <t>What has been the most exciting project you have worked on?</t>
  </si>
  <si>
    <t>Describe your ideal work environment and why.</t>
  </si>
  <si>
    <t>What is your ideal work environment, and why?</t>
  </si>
  <si>
    <t>How do you stay productive on a challenging day?</t>
  </si>
  <si>
    <t>Tell me how you remain productive on a difficult day.</t>
  </si>
  <si>
    <t>What motivates you to seek a position with us?</t>
  </si>
  <si>
    <t>What inspired you to want to join our company/team?</t>
  </si>
  <si>
    <t>Have you ever motivated others to excel?</t>
  </si>
  <si>
    <t>Describe a time you motivated others to excel in their job.</t>
  </si>
  <si>
    <t>Can you think of a time when you worked under pressure?</t>
  </si>
  <si>
    <t>Describe how you perform under pressure.</t>
  </si>
  <si>
    <t>case study item 1</t>
  </si>
  <si>
    <t>Have you ever gone above and beyond in your work?</t>
  </si>
  <si>
    <t>Tell me about a time you went above and beyond what was expected.</t>
  </si>
  <si>
    <t>Have you ever faced conflict when working with a team?</t>
  </si>
  <si>
    <t>Describe a conflict you have faced while working on a team.</t>
  </si>
  <si>
    <t>case study item 3</t>
  </si>
  <si>
    <t>Have you ever been asked to do something you disagreed with?</t>
  </si>
  <si>
    <t>Describe a time you were asked to do something you questioned.</t>
  </si>
  <si>
    <t>case study item 4</t>
  </si>
  <si>
    <t>What is the biggest change in the workplace you ever dealt with?</t>
  </si>
  <si>
    <t>Tell me about the biggest workplace change you have ever dealth with.</t>
  </si>
  <si>
    <t>case study item 5</t>
  </si>
  <si>
    <t>Have you ever had to complete a project under a tight deadline?</t>
  </si>
  <si>
    <t>Describe a time in which you had to complete a high-level project on a tight deadline.</t>
  </si>
  <si>
    <t>case study item 6</t>
  </si>
  <si>
    <t>Have you ever failed to communicate something vital at work?</t>
  </si>
  <si>
    <t>Tell me about a time you failed to communicate something vital at work.</t>
  </si>
  <si>
    <t>case study item 7</t>
  </si>
  <si>
    <t>Have you ever recognized a need to improve your leadership skills?</t>
  </si>
  <si>
    <t>Identify one area your leadership skills are improving.</t>
  </si>
  <si>
    <t>case study item 8</t>
  </si>
  <si>
    <t>Have you solved a problem in a creative way?</t>
  </si>
  <si>
    <t>Tell me about a problem you have solved in a creative way.</t>
  </si>
  <si>
    <t>case study item 9</t>
  </si>
  <si>
    <t>How do you influence people in a situation with conflicting agendas?</t>
  </si>
  <si>
    <t>Describe how you inspire cooperation among competing team members.</t>
  </si>
  <si>
    <t>case study item 10</t>
  </si>
  <si>
    <t>Have you ever made a poor decision at work then had to correct it?</t>
  </si>
  <si>
    <t>Tell me about a time you had to correct a poor past decision.</t>
  </si>
  <si>
    <t>case study item 11</t>
  </si>
  <si>
    <t>Have you ever achieved success when the odds were against you?</t>
  </si>
  <si>
    <t>Describe a time you succeeded against the odds.</t>
  </si>
  <si>
    <t>case study item 12</t>
  </si>
  <si>
    <t>Tell me about yourself.</t>
  </si>
  <si>
    <t>Say a little about yourself.</t>
  </si>
  <si>
    <t>Why did you choose your current specialty?</t>
  </si>
  <si>
    <t>Why are you seeking to join this particular program?</t>
  </si>
  <si>
    <t>What do you see in our program that inspires you?</t>
  </si>
  <si>
    <t>Tell me about your greatest career achievement.</t>
  </si>
  <si>
    <t>Why did you choose to apply to this company?</t>
  </si>
  <si>
    <t>Tell me about a mistake you made with a client.</t>
  </si>
  <si>
    <t>Have you ever made a mistake with a client/patient?</t>
  </si>
  <si>
    <t>Tell me about a disagreement you had with a colleague.</t>
  </si>
  <si>
    <t>Describe a disagreement you had with a colleague.</t>
  </si>
  <si>
    <t>Tell me what you see as the most pressing health issue today.</t>
  </si>
  <si>
    <t>What do you see is the most pressing health issue today:</t>
  </si>
  <si>
    <t>What do you find is most difficult in your specialty?</t>
  </si>
  <si>
    <t>What do you find most challenging in your specialty?</t>
  </si>
  <si>
    <t>What do you do in your free time?</t>
  </si>
  <si>
    <t>What your hobbies and interests?</t>
  </si>
  <si>
    <t>What is your key strength and key weakness?</t>
  </si>
  <si>
    <t>Tell me your key strength and key weakness.</t>
  </si>
  <si>
    <t>Is there anything you want to tell us that we didn’t think to ask?</t>
  </si>
  <si>
    <t>What should we know about you that’s not in your CV?</t>
  </si>
  <si>
    <t>Tell me something we should know about you that is not on your résumé.</t>
  </si>
  <si>
    <t>Is there anything you would like to ask us?</t>
  </si>
  <si>
    <t>Tell me a bit about yourself.</t>
  </si>
  <si>
    <t>grad prog item 1</t>
  </si>
  <si>
    <t>Why are you applying to our particular program?</t>
  </si>
  <si>
    <t>Why did you choose to apply to this program?</t>
  </si>
  <si>
    <t>grad prog item 2</t>
  </si>
  <si>
    <t>Where else are you applying?</t>
  </si>
  <si>
    <t>What will you do if not accepted?</t>
  </si>
  <si>
    <t>grad prog item 3</t>
  </si>
  <si>
    <t>How will you contribute to our program?</t>
  </si>
  <si>
    <t>What do you bring to this program?</t>
  </si>
  <si>
    <t>grad prog item 4</t>
  </si>
  <si>
    <t>How have your experiences prepared you for graduate study?</t>
  </si>
  <si>
    <t>Tell me how your experiences prepare you for graduate studies.</t>
  </si>
  <si>
    <t>Have you applied for funding?</t>
  </si>
  <si>
    <t>How do you expect to pay for your education?</t>
  </si>
  <si>
    <t>grad prog item 5</t>
  </si>
  <si>
    <t>Describe your dream job in the future.</t>
  </si>
  <si>
    <t>grad prog item 6</t>
  </si>
  <si>
    <t>What was the most difficult course you have taken?</t>
  </si>
  <si>
    <t>Tell me about the most difficult part of your undergraduate experience.</t>
  </si>
  <si>
    <t>grad prog item 7</t>
  </si>
  <si>
    <t>Where do you see yourself in five years?</t>
  </si>
  <si>
    <t>What are your plans for the next five years?</t>
  </si>
  <si>
    <t>What are your research interests?</t>
  </si>
  <si>
    <t>Do you have any research interests?</t>
  </si>
  <si>
    <t>grad prog item 8</t>
  </si>
  <si>
    <t>What are you reading?</t>
  </si>
  <si>
    <t>What books have you been reading recently?</t>
  </si>
  <si>
    <t>grad prog item 9</t>
  </si>
  <si>
    <t>What are your hobbies and interests?</t>
  </si>
  <si>
    <t>What do you enjoy doing to relax?</t>
  </si>
  <si>
    <t>grad prog item 10</t>
  </si>
  <si>
    <t>What are your strengths and weaknesses?</t>
  </si>
  <si>
    <t>Tell me your key strength and your key weakness.</t>
  </si>
  <si>
    <t>grad prog item 11</t>
  </si>
  <si>
    <t>What inspired you to pursue this field?</t>
  </si>
  <si>
    <t>Are there any questions you have for us?</t>
  </si>
  <si>
    <t>grad prog item 12</t>
  </si>
  <si>
    <t>Tell us about yourself.</t>
  </si>
  <si>
    <t>Tell us something about yourself.</t>
  </si>
  <si>
    <t>PhD prog item 1</t>
  </si>
  <si>
    <t>Why do you want to do a PhD?</t>
  </si>
  <si>
    <t>What inspires you to pursue a PhD?</t>
  </si>
  <si>
    <t>PhD prog item 2</t>
  </si>
  <si>
    <t>Why are you interested in this program?</t>
  </si>
  <si>
    <t>How will you contribute to this program?</t>
  </si>
  <si>
    <t>PhD prog item 3</t>
  </si>
  <si>
    <t>What experience makes you a good candidate?</t>
  </si>
  <si>
    <t>What makes you a good PhD candidate?</t>
  </si>
  <si>
    <t>PhD prog item 4</t>
  </si>
  <si>
    <t>How did you develop this proposal?</t>
  </si>
  <si>
    <t>Tell me about your research proposal.</t>
  </si>
  <si>
    <t>PhD prog item 5</t>
  </si>
  <si>
    <t>What are you hoping to research?</t>
  </si>
  <si>
    <t>PhD prog item 6</t>
  </si>
  <si>
    <t>What experience do you have in this research field?</t>
  </si>
  <si>
    <t>What is the novelty of your research project?</t>
  </si>
  <si>
    <t>PhD prog item 7</t>
  </si>
  <si>
    <t>Do you have any teaching experience?</t>
  </si>
  <si>
    <t>Tell me about any teaching experience you have.</t>
  </si>
  <si>
    <t>PhD prog item 8</t>
  </si>
  <si>
    <t>Have you published anything?</t>
  </si>
  <si>
    <t>Tell me about anything you have published.</t>
  </si>
  <si>
    <t>PhD prog item 9</t>
  </si>
  <si>
    <t>What are your career plans?</t>
  </si>
  <si>
    <t>What do you expect to do with your PhD?</t>
  </si>
  <si>
    <t>PhD prog item 10</t>
  </si>
  <si>
    <t>PhD prog item 11</t>
  </si>
  <si>
    <t>PhD prog item 12</t>
  </si>
  <si>
    <t>https://builtin.com/recruiting/stay-interview</t>
  </si>
  <si>
    <t>Why is this position open now?</t>
  </si>
  <si>
    <t>Is this a new position, or was someone promoted?</t>
  </si>
  <si>
    <t>stay interview item 1</t>
  </si>
  <si>
    <t>What are the day-to-day responsibilities of the position?</t>
  </si>
  <si>
    <t>What are some of the current priorities of this position?</t>
  </si>
  <si>
    <t>stay interview item 2</t>
  </si>
  <si>
    <t>How has this position changed over time?</t>
  </si>
  <si>
    <t>Has this position evolved over time or remained much the same?</t>
  </si>
  <si>
    <t>stay interview item 3</t>
  </si>
  <si>
    <t>Can you describe the working culture of the company?</t>
  </si>
  <si>
    <t>How would you describe the company culture here?</t>
  </si>
  <si>
    <t>stay interview item 4</t>
  </si>
  <si>
    <t>Do you provide professional development opportunities? If so, what do those look like?</t>
  </si>
  <si>
    <t>Is any professional development provided?</t>
  </si>
  <si>
    <t>stay interview item 5</t>
  </si>
  <si>
    <t>What are some of the challenges I might face in this position?</t>
  </si>
  <si>
    <t>What might be some challenges I should prepare for?</t>
  </si>
  <si>
    <t>stay interview item 6</t>
  </si>
  <si>
    <t>How does the company measure success in this role?</t>
  </si>
  <si>
    <t>How will my success be measured in this role?</t>
  </si>
  <si>
    <t>stay interview item 7</t>
  </si>
  <si>
    <t>What is your company’s customer service philosophy?</t>
  </si>
  <si>
    <t>How do you approach customer service?</t>
  </si>
  <si>
    <t>stay interview item 8</t>
  </si>
  <si>
    <t>What is the biggest challenge the company has faced in the past year?</t>
  </si>
  <si>
    <t>What is the biggest challenge the company faces right now?</t>
  </si>
  <si>
    <t>stay interview item 9</t>
  </si>
  <si>
    <t>Can you tell me more about the department or team I would be working in?</t>
  </si>
  <si>
    <t>What are some things about the company/department I should know?</t>
  </si>
  <si>
    <t>stay interview item 10</t>
  </si>
  <si>
    <t>Do you have any concerns or questions about my qualifications?</t>
  </si>
  <si>
    <t>What are some conserns you have about my qualifications for this role?</t>
  </si>
  <si>
    <t>stay interview item 11</t>
  </si>
  <si>
    <t>How has this company changed since you started?</t>
  </si>
  <si>
    <t>What is the biggest change you have noticed since you started here?</t>
  </si>
  <si>
    <t>stay interview item 12</t>
  </si>
  <si>
    <t>Have you ever worked remotely?</t>
  </si>
  <si>
    <t>What were some of the challenges you faced working remotely?</t>
  </si>
  <si>
    <t>Why do you want to work from home?</t>
  </si>
  <si>
    <t>Why wouldn’t you want to work in an office environment?</t>
  </si>
  <si>
    <t>Have you worked with a distributed team? How did it go?</t>
  </si>
  <si>
    <t>How will you deal with the challenges of distributed teams?</t>
  </si>
  <si>
    <t>Where do you prefer to work?</t>
  </si>
  <si>
    <t>Do you prefer to work remotely, at the office, or hybrid?</t>
  </si>
  <si>
    <t>How would you rate your tech skills?</t>
  </si>
  <si>
    <t>How do you keep current on your tech skills away from the office?</t>
  </si>
  <si>
    <t>How do you plan on communicating with a remote team?</t>
  </si>
  <si>
    <t>Tell me about a time you communicated with your team remotely.</t>
  </si>
  <si>
    <t>How do you stay focused on your tasks?</t>
  </si>
  <si>
    <t>Tell me how you stay focused on your tasks while working remotely.</t>
  </si>
  <si>
    <t>What challenges do you think you’ll face working remotely?</t>
  </si>
  <si>
    <t>How do you deal with challenges while working remotely?</t>
  </si>
  <si>
    <t>What do you like and what do you dislike about working in an office?</t>
  </si>
  <si>
    <t>What are for you the best and worst aspects of working at an office?</t>
  </si>
  <si>
    <t>What’s the most challenging project you ever designed and executed?</t>
  </si>
  <si>
    <t>Tell me the most challenging project you ever designed and executed.</t>
  </si>
  <si>
    <t>Tell me how you stay disciplined working on your own.</t>
  </si>
  <si>
    <t>How do you stay motivated while working from home?</t>
  </si>
  <si>
    <t>Tell me about a risk you took and failed. What did you learn?</t>
  </si>
  <si>
    <t>How do you switch off from work?</t>
  </si>
  <si>
    <t>How do you end your work day while working remotely?</t>
  </si>
  <si>
    <t>https://www.themuse.com/advice/internship-interview-questions-answers</t>
  </si>
  <si>
    <t>intern 1</t>
  </si>
  <si>
    <t>Why are you interested in this internship/company/industry</t>
  </si>
  <si>
    <t>intern 2</t>
  </si>
  <si>
    <t>What skills or experiences do you hope to gain here?</t>
  </si>
  <si>
    <t>intern 3</t>
  </si>
  <si>
    <t>What’s the best team you’ve ever been a part of, and why?/what’s your ideal team?</t>
  </si>
  <si>
    <t>intern 4</t>
  </si>
  <si>
    <t>Tell us about a situation where you took initiative or took on a leadership role.</t>
  </si>
  <si>
    <t>intern 5</t>
  </si>
  <si>
    <t>Tell us about an assignment or project from start to finish—what went well, and what would you have done differently?</t>
  </si>
  <si>
    <t>intern 6</t>
  </si>
  <si>
    <t>What’s one challenge you’ve faced, and how did you overcome it?</t>
  </si>
  <si>
    <t>intern 7</t>
  </si>
  <si>
    <t>Tell us about a time you had to learn something completely new.</t>
  </si>
  <si>
    <t>intern 8</t>
  </si>
  <si>
    <t>Can you tell us about a project or accomplishment you’re proud of, and why?</t>
  </si>
  <si>
    <t>intern 9</t>
  </si>
  <si>
    <t>intern 10</t>
  </si>
  <si>
    <t>intern 11</t>
  </si>
  <si>
    <t>intern 12</t>
  </si>
  <si>
    <t>stay</t>
  </si>
  <si>
    <t>stay 1</t>
  </si>
  <si>
    <t>stay 2</t>
  </si>
  <si>
    <t>stay 3</t>
  </si>
  <si>
    <t>stay 4</t>
  </si>
  <si>
    <t>stay 5</t>
  </si>
  <si>
    <t>stay 6</t>
  </si>
  <si>
    <t>stay 7</t>
  </si>
  <si>
    <t>stay 8</t>
  </si>
  <si>
    <t>stay 9</t>
  </si>
  <si>
    <t>stay 10</t>
  </si>
  <si>
    <t>stay 11</t>
  </si>
  <si>
    <t>stay 12</t>
  </si>
  <si>
    <t>exit</t>
  </si>
  <si>
    <t>exit 1</t>
  </si>
  <si>
    <t>exit 2</t>
  </si>
  <si>
    <t>exit 3</t>
  </si>
  <si>
    <t>exit 4</t>
  </si>
  <si>
    <t>exit 5</t>
  </si>
  <si>
    <t>exit 6</t>
  </si>
  <si>
    <t>exit 7</t>
  </si>
  <si>
    <t>exit 8</t>
  </si>
  <si>
    <t>exit 9</t>
  </si>
  <si>
    <t>exit 10</t>
  </si>
  <si>
    <t>exit 11</t>
  </si>
  <si>
    <t>exit 12</t>
  </si>
  <si>
    <t xml:space="preserve">Here are some tips for optimizing this tool for your next job interview. </t>
  </si>
  <si>
    <t xml:space="preserve">Here are some tips for optimizing this tool for your next behavioral interview. </t>
  </si>
  <si>
    <t xml:space="preserve">Here are some tips for optimizing this tool for your next situational interview. </t>
  </si>
  <si>
    <t xml:space="preserve">Here are some tips for optimizing this tool for your next motivational interview. </t>
  </si>
  <si>
    <t xml:space="preserve">Here are some tips for optimizing this tool for your next competence interview. </t>
  </si>
  <si>
    <t xml:space="preserve">Here are some tips for optimizing this tool for your next medical residency interview. </t>
  </si>
  <si>
    <t xml:space="preserve">Here are some tips for optimizing this tool for your next postgrad program interview. </t>
  </si>
  <si>
    <t xml:space="preserve">Here are some tips for optimizing this tool for your next PhD program interview. </t>
  </si>
  <si>
    <t>Here is some guidance for using this "Questions to ask the interviewer" selection.</t>
  </si>
  <si>
    <t>next1</t>
  </si>
  <si>
    <t>next2</t>
  </si>
  <si>
    <t>next3</t>
  </si>
  <si>
    <t>HR</t>
  </si>
  <si>
    <t>beh</t>
  </si>
  <si>
    <t>sit</t>
  </si>
  <si>
    <t>motiv</t>
  </si>
  <si>
    <t>comp</t>
  </si>
  <si>
    <t>med</t>
  </si>
  <si>
    <t>post</t>
  </si>
  <si>
    <t>PhD</t>
  </si>
  <si>
    <t>ask</t>
  </si>
  <si>
    <t xml:space="preserve">Where are you in the process of interviewing? Before you start working on your answers, first consider how interviewers typically score your answers. Learn how to craft a compelling short story about your qualifying experiences. The more engaging your personalized story, the deeper they will trust you to fulfill the role. The more specific your examples, and the more relevant your responses to the job description, the more likely they will hire you. </t>
  </si>
  <si>
    <t xml:space="preserve">Where are you in the process of interviewing? Before you start working on your answers, first consider how interviewers typically score your answers. Learn how to craft a compelling short story about your qualifying experiences. The more engaging your personalized story, the deeper they will trust you to fulfill the role. The more specific your examples, and the more relevant your responses to the program description, the more likely they will accept you. </t>
  </si>
  <si>
    <t xml:space="preserve">Selecting "questions to ask the interviewer" leaves out most instructions. This one is kept simple. Select any of the other options to get more detailed instructions. </t>
  </si>
  <si>
    <t xml:space="preserve">These twelve interview questions are among the most common for a standard job interview by HR. Consider the alternate way it could be asked. See what the question is looking for. Then practice writing your answer in the provided field. Rate your answer according to its relevance, authenticity, and specificity. Check out an example to get some ideas. Consider practicing your answers with me in person. </t>
  </si>
  <si>
    <t xml:space="preserve">After giving your written answer to all twelve items, check the Do-It-Yourself Self-Assessment on the following page. See how well you scored. Document your first overall score, to compare it with your later improvements. You can also count how often you rely on "filler words". A couple per answer is natural and okay. Too many gives the impression you are not ready for the job. We can work on this and other elements of delivering your answers confidently. </t>
  </si>
  <si>
    <t xml:space="preserve">After answering each question and seeing your score, reserve a session with me to practice your answers. I encourage you to practice with me to improve your answers, instead of trying to get them perfect on your own. I can offer you many tips that fit your specific needs and situation. If you have an interview coming up fast, I can help you practice quickly. Otherwise, I can best help you if you schedule more than one session, so I can guide your steady improvement. </t>
  </si>
  <si>
    <t>And finally</t>
  </si>
  <si>
    <t xml:space="preserve">Read on to find other questions the interviewer may ask. Most of these are less common. But you may want to be aware of them now, instead of being surprised in the middle of an interview. For more information, check out the links so you can improve your readiness for just about any kind of question. And get some tips to prepare yourself for an online interview. Lastly, be sure you reserve a spot with me so you can practice your answers in person. I look forward to helping you get that job you deserve. </t>
  </si>
  <si>
    <t>APPLICANT TRACKING SYSTEM</t>
  </si>
  <si>
    <t>accepted résumé</t>
  </si>
  <si>
    <t>SHORTLIST SCREENING INTERVIEW</t>
  </si>
  <si>
    <t>to</t>
  </si>
  <si>
    <t>HUMAN RESOURCE INTERVIEW</t>
  </si>
  <si>
    <t>HIRING MANAGER INTERVIEW</t>
  </si>
  <si>
    <t>APPLIED TO PROGRAM</t>
  </si>
  <si>
    <t>accepted appl</t>
  </si>
  <si>
    <t>PERSONAL STATEMENT REVIEW</t>
  </si>
  <si>
    <t>RESIDENCY PROGRAM INTERVIEW</t>
  </si>
  <si>
    <t>ENROLL INTO PROGRAM</t>
  </si>
  <si>
    <t>POSTGRAD PROGRAM INTERVIEW</t>
  </si>
  <si>
    <t>PHD PROGRAM INTERVIEW</t>
  </si>
  <si>
    <t>Paragraph1</t>
  </si>
  <si>
    <t>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t>
  </si>
  <si>
    <t>Whether you are already invited to a program interview or preparing in anticipation of a program interview, this tool can help you prepare better answers. As long as your CV matches enough key words in the job description and passes other basic criteria (e.g., no long gaps in your employment history), their ATS (Application Tracking System) will inform the admissions department that you are a viable candidate for an interview.</t>
  </si>
  <si>
    <t>Paragraph2</t>
  </si>
  <si>
    <t xml:space="preserve">Because these programs receive more applications than they have time to personally review, they may rely more and more on computers to process your interest. The first screening process could be with a computer, evaluating your responses with programmed algorithms. Each program has their own unique set of interviews. Some utilize computerized case study interviews. It may be difficult to fully prepare for the presentation and other elements of such interview types. </t>
  </si>
  <si>
    <t>Paragraph3</t>
  </si>
  <si>
    <t>Try to find out how long is each interview. Half hour? Full hour? Screening interviews can be as quick as ten minutes, with only two or three questions. Let's prepare for all types. Not all interviews will have a dozen questions, but you will do better to prepare for as many you may get. To get the most out of this tool, first fill in these fields below. Of course, this information is kept secure with you. These details will personalize the example answers to fit your specific experiences.</t>
  </si>
  <si>
    <t>Try to find out how long is each interview. Half hour? Full hour? The longer the interview, the more time you have for each answer. Unless they have more questions to ask you. Let's prepare for all types. Not all interviews will have a dozen questions, but you will do better to prepare for as many you may get. To get the most out of this tool, first fill in these fields below. Of course, this information is kept secure with you. These details will personalize the example answers to fit your specific experiences.</t>
  </si>
  <si>
    <t>Fill out…</t>
  </si>
  <si>
    <t>first name</t>
  </si>
  <si>
    <t>Your first name:</t>
  </si>
  <si>
    <t>last name</t>
  </si>
  <si>
    <t>Your last name:</t>
  </si>
  <si>
    <t>role</t>
  </si>
  <si>
    <t>Position/role:</t>
  </si>
  <si>
    <t>target</t>
  </si>
  <si>
    <t>Applying to:</t>
  </si>
  <si>
    <t>Q1 page</t>
  </si>
  <si>
    <t xml:space="preserve">Your self-introduction serves as an icebreaker. It's also a good opportunity to create a strong first impression that you really are the best fit for what they seek. </t>
  </si>
  <si>
    <t xml:space="preserve">Share a 'CAR' story how you held up under immense pressure. Quickly cover the challenge of the pressure. Then say more about how you handled it. Finally, say how this added value. </t>
  </si>
  <si>
    <t xml:space="preserve">This checks your integrity. Convince the interviewer that you will be an ethical worker. The more quickly you can answer, the more trustworthy you will seem. </t>
  </si>
  <si>
    <t>Are you incentivized by praise from your peers or your boss, or by a sense of accomplishment, or by appreciation from clients or customers? Or a mixture of these?</t>
  </si>
  <si>
    <t>What is your competency for getting through a more difficult day? What are are competencies for dealing with workplace pressures?</t>
  </si>
  <si>
    <t xml:space="preserve">Your self-introduction serves as an icebreaker. It's also a good opportunity to create a strong first impression that you really are the best fit for what they seek in a medical resident. </t>
  </si>
  <si>
    <t xml:space="preserve">Your self-introduction serves as an icebreaker. It's also a good opportunity to create a strong first impression that you really are the best fit for the kind of student they seek. </t>
  </si>
  <si>
    <t xml:space="preserve">Your self-introduction serves as an icebreaker. It's also a good opportunity to create a strong first impression that you really are the best fit for this PhD program. </t>
  </si>
  <si>
    <t xml:space="preserve"> </t>
  </si>
  <si>
    <t xml:space="preserve">You </t>
  </si>
  <si>
    <t>The interviewer gets to see if your personality is a good fit for the role, for the team, and for the company. The interviewer typically determines in the first 90 seconds if you will be a good candidate to forward onto the next step in the process.</t>
  </si>
  <si>
    <t>The more your example under pressure fits the likely pressures of this job, the better your answer. Look at the job description for clues for the kind of pressures in this job. Think of pressures you have endured much like it. Remember to close with a positive tone.</t>
  </si>
  <si>
    <t>Say how you would first address the problem in person, to give the offender an opportunity to do the right thing. If that doesn't work, have coworkers join you to persuade the offender to put it back. If that fails, then take it to your supervisor. Exhaust all possibilities, no rush to judgment.</t>
  </si>
  <si>
    <t>Before they hire you, it helps to know what motivates you and what sustains your motivation. The interviewer may also look for what demotivates you. So before you start a job that leaves you unmotivated, here is a good opportunity to find a good fit.</t>
  </si>
  <si>
    <t>Challenge: think of a day you endured immense pressures successfully. Actions: talk about how you got through it with flying colors, and emphasize the competencies you demonstrated or was developed along the way. Results: the value this created for the employer.</t>
  </si>
  <si>
    <t>The interviewer gets to see if your personality is a good fit for the role, for the medical team, and for the facility. The interviewer typically determines in the first 90 seconds if you will be a good candidate to forward onto the next step in the process.</t>
  </si>
  <si>
    <t>The interviewer gets to see if your personality is a good fit for the role, for the team, and for this graduate program. The interviewer typically determines in the first 90 seconds if you will be a good candidate to welcome into the program.</t>
  </si>
  <si>
    <t>The interviewer gets to see if your personality is a good fit for the faculty, program, and school. The interviewer may quickly determine in the first 90 seconds if you will be a good candidate to welcome into this program.</t>
  </si>
  <si>
    <t>NEGOTIATING A HIGHER SALARY</t>
  </si>
  <si>
    <t>https://www.cnbc.com/2022/02/17/how-to-answer-3-common-yet-difficult-interview-questions-.html</t>
  </si>
  <si>
    <t xml:space="preserve">Example of a poor answer: </t>
  </si>
  <si>
    <t xml:space="preserve">Example of an okay answer: </t>
  </si>
  <si>
    <t xml:space="preserve">Example of a good answer: </t>
  </si>
  <si>
    <t xml:space="preserve">Example of an excellent answer: </t>
  </si>
  <si>
    <t>poor</t>
  </si>
  <si>
    <t>"I know I'm gonna be a good fit for this job, since I've worked hard at this stuff before. I'm a hard worker. You can see that on my résumé. Yep, you can depend on me. …"</t>
  </si>
  <si>
    <t>an example of a POOR answer to this question will be added to the next version of this tool</t>
  </si>
  <si>
    <t>poor02</t>
  </si>
  <si>
    <t>poor03</t>
  </si>
  <si>
    <t>poor04</t>
  </si>
  <si>
    <t>poor05</t>
  </si>
  <si>
    <t>poor06</t>
  </si>
  <si>
    <t>poor07</t>
  </si>
  <si>
    <t>poor08</t>
  </si>
  <si>
    <t>poor09</t>
  </si>
  <si>
    <t>poor10</t>
  </si>
  <si>
    <t>=IF(AND($E$248="",$E$249="",$E$250="",$E$251=""),"I know I'm gonna be a good fit for this job, since I've worked hard at this stuff before. I'm a hard worker. You can see that on my résumé. Yep, you can depend on me. …",P1679)</t>
  </si>
  <si>
    <t>okay</t>
  </si>
  <si>
    <t>an example of an OKAY answer to this question will be added to the next version of this tool</t>
  </si>
  <si>
    <t>okay2</t>
  </si>
  <si>
    <t>okay3</t>
  </si>
  <si>
    <t>okay4</t>
  </si>
  <si>
    <t>okay5</t>
  </si>
  <si>
    <t>okay6</t>
  </si>
  <si>
    <t>okay7</t>
  </si>
  <si>
    <t>okay8</t>
  </si>
  <si>
    <t>okay9</t>
  </si>
  <si>
    <t>okay10</t>
  </si>
  <si>
    <t>=IF(OR($E$248="",$E$249="",$E$250="",$E$251=""),"I look forward to working for your company. This will be a good opportunity to move forward in my career while learning to serve your customers' needs. …",P1680)</t>
  </si>
  <si>
    <t>good</t>
  </si>
  <si>
    <t>an example of a GOOD answer to this question will be added to the next version of this tool</t>
  </si>
  <si>
    <t>good2</t>
  </si>
  <si>
    <t>good3</t>
  </si>
  <si>
    <t>good4</t>
  </si>
  <si>
    <t>good5</t>
  </si>
  <si>
    <t>good6</t>
  </si>
  <si>
    <t>good7</t>
  </si>
  <si>
    <t>good8</t>
  </si>
  <si>
    <t>good9</t>
  </si>
  <si>
    <t>good10</t>
  </si>
  <si>
    <t>=IF(AND($E$248="",$E$249="",$E$250="",$E$251=""),"My name is [YOUR NAME] and I look forward to serving your needs in this position. Let me highlight some of my qualifications for you. …",P1681)</t>
  </si>
  <si>
    <t>excellent</t>
  </si>
  <si>
    <t>an example of an EXCELLENT answer will be added to the next version of this tool</t>
  </si>
  <si>
    <t>great2</t>
  </si>
  <si>
    <t>great3</t>
  </si>
  <si>
    <t>great4</t>
  </si>
  <si>
    <t>great5</t>
  </si>
  <si>
    <t>great6</t>
  </si>
  <si>
    <t>great7</t>
  </si>
  <si>
    <t>great8</t>
  </si>
  <si>
    <t>great9</t>
  </si>
  <si>
    <t>great10</t>
  </si>
  <si>
    <t>=IF(AND($E$248="",$E$249="",$E$250="",$E$251=""),"Thank you for this opportunity to serve you in this position. My name is [YOUR NAME], and I look forward to helping you solve your needs in this position. …",P1682)</t>
  </si>
  <si>
    <t>POOR: TOO GENERAL, NOTHING SPECIFIC TO THE JOB DESCRIPTION, TOO INFORMAL.</t>
  </si>
  <si>
    <t>CRITIQUE WILL BE AVAILABLE IN NEXT VERSION OF TOOL</t>
  </si>
  <si>
    <t>OKAY: TOO SELF-FOCUSED, TOO INFORMAL, BUT GOOD TO ADDRESS THEIR CUSTOMER'S NEEDS.</t>
  </si>
  <si>
    <t>GOOD: GETS RIGHT TO WHAT MATTERS, THEIR NEEDS AND YOUR QUALIFICATIONS TO SERVE THOSE NEEDS.</t>
  </si>
  <si>
    <t>EXCELLENT: PROFESSIONAL YET PERSONABLE, GOAL-ORIENTED, FOCUSED ON THE EMPLOYER'S NEEDS.</t>
  </si>
  <si>
    <t>Q2 page</t>
  </si>
  <si>
    <t xml:space="preserve">What soft skill implied in the job description can you demonsrate in an example? That just became your greatest strength to qualify for this job. </t>
  </si>
  <si>
    <t>Do you tend to get defensive when criticized? Or do you remain open to learning, even if the critique feels harsh and perhaps excessive or unfair?</t>
  </si>
  <si>
    <t>This checks your integrity in another way. The more you show you are transparent with your mistakes, the more you will be trusted to join the team.</t>
  </si>
  <si>
    <t>Are you more intrinsically motivated or extrinsically motivated. If intrinsically or internally motivated, you will show it by your initiative.</t>
  </si>
  <si>
    <t>What are competencies in creativity and initiative? What are your problem-solving competencies?</t>
  </si>
  <si>
    <t>The more passionate your story for what inspired you, the more they can trust you will perform well in this residency program.</t>
  </si>
  <si>
    <t xml:space="preserve">What soft skill implied in the residency description can you demonsrate in an example? That just became your greatest strength to qualify for this role. </t>
  </si>
  <si>
    <t>The more passionate your story for why you picked them, the more they can trust you will perform well as a student here.</t>
  </si>
  <si>
    <t>The more intrinsic your motivation, the more likely they can trust you will perform well as a PhD candidate here.</t>
  </si>
  <si>
    <t>Are they asking for only one or for several strengths? Typically just one. Look for a soft skill that exemplifies what the job description requires. Then give a brief example of you expressing that soft skill as applied to the job description qualification.</t>
  </si>
  <si>
    <t xml:space="preserve">This looks for your teamwork skills. How responsive are you to team members offering feedback, often in unpleasant terms? How prompt do you see the point in their criticism and how well do you correct your work, if necessary, in response to it? </t>
  </si>
  <si>
    <t>Share a time when you made a mistake at work that few if anyone noticed. Perhaps you were tempted to keep it to yourself, but instead you reported it to your supervisor. You got past the embarrassment and built a deeper trust.</t>
  </si>
  <si>
    <t>Bring up a project or challenging task you started on your own, without any prompting. Share what motivated you to take the initiative. Express how you found satisfaction in creating something of value for others, without being directed by others.</t>
  </si>
  <si>
    <t>Challenge: you found something you could address. Actions: walk through then steps to address it with your compentencies in initiative, creativity, and problem-solving. Results: value your solution created for others.</t>
  </si>
  <si>
    <t>What inspired you to choose your medical specialty? Share a human interest story that demonstrates your deep commitment to this field. Let your passion to help heal others convince them you are a perfect fit for this residency program.</t>
  </si>
  <si>
    <t>Are they asking for only one or for several strengths? Typically just one. Look for a soft skill that exemplifies what the residency position requires. Then give a brief example of you expressing that soft skill as applied to the residency requirements.</t>
  </si>
  <si>
    <t>The more devoted you are to this particular program, the more confident they will be that you will finish the program. The interviewer seeks to protect the program's reputation for its high ratio of students who graduate and move onto successful careers. Assure them this includes you.</t>
  </si>
  <si>
    <t>The more focused on the demands of this program, the more confident they will be that you will finish the program. The interviewer wants to be sure you are on a path to complete the program. Assure them this includes you.</t>
  </si>
  <si>
    <t>"My greatest strength is that I'm a hard worker. I am also well organized. I get along with everybody. I'm also a quick learner."</t>
  </si>
  <si>
    <t>"My greatest strength is that I'm well-organized. I keep my workstation in neat order. Any tool not being used is properly put away. I make sure I'm not easily distracted by such chaos."</t>
  </si>
  <si>
    <t>"My best strength is staying motivated throughout the workday. I start almost every morning getting the most unpleasant tasks done early. Then I find I have plenty of energy to accomplish the big things by the end of most days."</t>
  </si>
  <si>
    <t>"I keep myself motivated even through the most difficult days with several helpful techniques. For example, I usually get the most difficult tasks done early. And I know what I can delegate, and to whom. I rarely end a day without getting the vital work done for the day."</t>
  </si>
  <si>
    <t>POOR: TOO GENERAL, LACKS BELIEVABLE EXAMPLES, AND THIS ASKED FOR ONLY ONE STRENGTH</t>
  </si>
  <si>
    <t>OKAY: COULD USE EXAMPLE TO BACK UP CLAIM, WHY BELIEVE WITHOUT SPECIFIC EXPERIENCE EXAMPLE?</t>
  </si>
  <si>
    <t>GOOD: MUCH BETTER WITH DETAILS, COULD IMPROVE BY REFERENCING IT TO JOB DESCRIPTION REQS</t>
  </si>
  <si>
    <t>EXCELLENT: SPECIFICS MAKE IT BELIEVABLE, RELEVANCE TO THE JOB DESCRIPTION IMPROVES IT APPLICABILITY</t>
  </si>
  <si>
    <t>Q3 page</t>
  </si>
  <si>
    <t>This question is asking you to humbly be honest and admit to something you are still improving. Quickly state the shortcoming then focus more on your progress in this area.</t>
  </si>
  <si>
    <t>Without saying anything negative about any supervisor, think of a time you countered your supervisor's perspective. Say how this added value to the company.</t>
  </si>
  <si>
    <t>Show your conflict resolution and problem-solving skills, along with your customer service skills. How did you soften their anger with empathetic listening?</t>
  </si>
  <si>
    <t>What undermines your workplace motivation? Being micromanaged? Or expected to do tasks with minimal or no directions? Monotonous tasks?</t>
  </si>
  <si>
    <t>What are your conflict resolution competencies? How do these competencies express themselves in your teamwork competencies?</t>
  </si>
  <si>
    <t>You likely could apply to other residency programs. What does this residency program offer that you can't find elsewhere?</t>
  </si>
  <si>
    <t xml:space="preserve">Although you likely applied to other schools, let them see this is among your top choices. Perhaps your top choice. </t>
  </si>
  <si>
    <t>What specifically inspires you to apply to this PhD program? What about this program you cannot find elsewhere?</t>
  </si>
  <si>
    <t xml:space="preserve">This question </t>
  </si>
  <si>
    <t>[exit or stay interview]</t>
  </si>
  <si>
    <t>The interviewer assumes that we all have many imperfections, but choose the one that can demonstrate how you are actively improving yourself. This can demonstrate your problem-solving and other skills. Just be sure not to pick something critical to the job description.</t>
  </si>
  <si>
    <t>Are you assertive enough to give your point of view that is at odds with your supervisor's? Do you have a history of developing good rapport with your supervisors? Are you open and honest with them with ideas that could contribute to greater overall success?</t>
  </si>
  <si>
    <t>Tell a story how you helped a client or customer who was irrate, or irritated. Share how you listened intently to the customer's complaint, how you didn't get defensive but kept your composure. Hopefully you can conclude with how the customer was finally satisfied.</t>
  </si>
  <si>
    <t xml:space="preserve">Be upfront about what easily demotivates you. You will want to avoid being hired into a job that demotivates you, which you may soon hate. Talk about how you compensate with your own internal motivations. </t>
  </si>
  <si>
    <t>Challenge: briefly state the context of the conflict. Actions: get promptly to how your teamwork, problem-solving and any other competencies let you resolve this team conflict. Results: the value this created for the team.</t>
  </si>
  <si>
    <t>Let the interviewer feel special that you chose this program over others. Maybe this is not your first choice, but let it be your top choice throughout this interview. Provide some specifics you can get here you can't get elsewhere.</t>
  </si>
  <si>
    <t>Let the interviewer feel special that you chose this program over others. Maybe this is not your first choice, but let it be your top choice throughout this interview. Convince them you will finish the program no matter where you are accepted.</t>
  </si>
  <si>
    <t>Identify what excites you about this particular school and department. Are you inspired by one or more of its faculty? Is it this school's research reputation? What specifically brings you to this PhD program?</t>
  </si>
  <si>
    <t xml:space="preserve">The interviewer </t>
  </si>
  <si>
    <t>"My greatest weakness is that I'm a perfectionist. I try too hard to get my work done exactly right."</t>
  </si>
  <si>
    <t>"I'd say my weak spot is that I am so detail-oriented that I sometimes miss the big picture. I rely on my team members to keep me focused."</t>
  </si>
  <si>
    <t>"I sometimes struggle with deadlines because I'd get lost in the details. Now I write out every step for each project I am on. Meeting deadlines is a little easier now."</t>
  </si>
  <si>
    <t>"I used to struggle with project deadlines because I'd get lost in the details. Now I utilize a Gantt chart to track every step and who to go to for each project assignment. I haven't missed a deadline since."</t>
  </si>
  <si>
    <t>POOR: TOO GENERAL</t>
  </si>
  <si>
    <t>OKAY: TRITE WEAKNESS SO DOESN'T DIFFERENTIATE MUCH FROM OTHERS, AND SHORT ON IMPROVEMENTS</t>
  </si>
  <si>
    <t>GOOD: TRITE WEAKNESS; BUT GOOD TO LINK TO DEADLINES AS RELEVANT TO JOB DESCRIPTION</t>
  </si>
  <si>
    <t>EXCELLENT: PAST WEAKNESS ALLOWS ROOM TO SHOW SPECIFIC IMPROVEMENTS LIKE A GANTT CHART</t>
  </si>
  <si>
    <t>Q4 page</t>
  </si>
  <si>
    <t>The less you know about their product and services, the less reason they have to hire you. Find out as much as you can beforehand.</t>
  </si>
  <si>
    <t>Focus less on the mistake and more on how you corrected it. And how your correction added value to the employer.</t>
  </si>
  <si>
    <t>This also checks your integrity. But this also looks for your assertiveness and risk taking. It can also demonstrate your team work, communication, and problem-solving skills.</t>
  </si>
  <si>
    <t>Whatever inspires your passion easily motivates you to give your best. What about this career path that inspires you to give your best?</t>
  </si>
  <si>
    <t>How does a questionable request bring out your communication competencies? Without sinking to subordination, how does such a request draw out your decision-making competencies?</t>
  </si>
  <si>
    <t>Share something you have accomplished that the residency program description is particularly seeking. Prioritize what is important to them over what you are most proud of achieving.</t>
  </si>
  <si>
    <t xml:space="preserve">How has your education prepared you for your career? </t>
  </si>
  <si>
    <t xml:space="preserve">Highlight your academic successes, school activity accomplishments, any awards, and anything you have published academically. </t>
  </si>
  <si>
    <t xml:space="preserve">How does your undergrad experiences and other experiences prepare you to be a PhD candidate? </t>
  </si>
  <si>
    <t>They will not be impressed if citing only the basic facts about them. Tell not only what you know but what you like about them. Do you use any of their offerings? Do you love what they are about? Let your passion for them shine through.</t>
  </si>
  <si>
    <t>Let's see you humbly admit to some mistake, then get right to your amazing story how you corrected it. This can show your problem-solving skills and creativity. How you answer can also demonstrate your communication skills and potentially your leadership skills.</t>
  </si>
  <si>
    <t xml:space="preserve">Avoid speaking negatively about such a supervisor, or the interviewer may assume you would speak bad of them once hired. Give the supervisor the benefit of the doubt, then walk the inter-viewer through a scenario of addressing the proper way to handle such a situation. </t>
  </si>
  <si>
    <t>Share a story about a specific project or task you enjoyed intensely. Share what you loved about it. What brings you deep satisfation about such work? Is it something that could be repeated reguarly in this field?</t>
  </si>
  <si>
    <t>Challenge: that disagreeable request. Actions: how you initially responded to it, and how your communication and other competencies helped you handle it. Results: how everyone is better off because of the way you handled it.</t>
  </si>
  <si>
    <t>What is something this residency program is specifically seeking that you have achieved? Share it as a short story. What was the health or other challenge you met? How did you succeed in resolving it? How does it make you a perfect candidate for this role?</t>
  </si>
  <si>
    <t xml:space="preserve">Instead of talking about what the program can offer you, what can you offer the program? Talk about your academic skills and achievements. Talk about how you plan to use the degree and any steps to move in that direction. </t>
  </si>
  <si>
    <t>Talk about how your undergrad and other experiences drive you pursue ever higher learning. What brings out your passion when someone mentions this field? What makes you a suitable student for the discipline of this PhD program?</t>
  </si>
  <si>
    <t>"I know you're one of the biggest companies in the world. That's why I want to be here, because bigger is better. I think you will benefit from my skills."</t>
  </si>
  <si>
    <t>"I know you're a leader in the market and that your services are competively priced. I also know you have been in operation for 23 years. And I just learned you will be expanding in the Midwest."</t>
  </si>
  <si>
    <t>"I know you're the best at what you do, taking a lead in this market. I would love to be a part of your growing team, that's having such a postive impact in the marketplace."</t>
  </si>
  <si>
    <t>"I know you're the best at what you do, that you lead in this niche of the market. I use some of your services and I love your customer service support. That's why I'm excited for this chance to join your team."</t>
  </si>
  <si>
    <t>POOR: LACKS VALUE TO EMPLOYER, DOES NOT DIFFERENTIATE FROM OTHER QUALIFIED CANDIDATES</t>
  </si>
  <si>
    <t>OKAY: FINE ON WHAT COMPANY IS ABOUT BUT MISSES WHY INTERESTED IN THIS EMPLOYER</t>
  </si>
  <si>
    <t>GOOD: GOES BEYOND WHAT YOU KNOW TO WHAT YOU LIKE, BUT COULD SHOW MORE PASSION</t>
  </si>
  <si>
    <t>EXCELLENT: VERY SPECIFIC AND RELEVANT, CONVEYS PASSION TO WORK THERE, GIVES VALUE TO EMPLOYER</t>
  </si>
  <si>
    <t>Q5 page</t>
  </si>
  <si>
    <t>This looks at how strong and clear is your vision for your career. The better your career vision, the more likely you will be a good fit for this team.</t>
  </si>
  <si>
    <t>How well can you turn barriers into opportunities? How often can you turn such opportunities into successes, adding value to the company?</t>
  </si>
  <si>
    <t>How difficult does a manager have to be toward you before you are tempted to quit? How can you turn this challenge into an opportunity for the both of you?</t>
  </si>
  <si>
    <t>How goal-oriented are you? Are you internally motivated enough to routinely set goals for yourself? How well do you reach them?</t>
  </si>
  <si>
    <t>How does workplace changes bring out your adaptability competencies? Can it elicit your organization and your goal-orientation competencies?</t>
  </si>
  <si>
    <t>When you learn from your mistakes, you become a better practioner. Like a healed bone getting stronger than before, show your strengths through recovering from a mistake.</t>
  </si>
  <si>
    <t>The better prepared you are to cover the costs, the more likely you will complete the program. Dropping out lowers the program's prestigious graduation-to-enrollment ratio.</t>
  </si>
  <si>
    <t>How far are you in outlining your proposed research project? Is its scope narrow enough to finish within five or so years?</t>
  </si>
  <si>
    <t>This job may throw up some unintended barriers. How well can you turn your challenging barriers into opportunities? Do you recognize some barriers are unsurmountable? Do some barrires bring out your team skills when requiring help?</t>
  </si>
  <si>
    <t xml:space="preserve">Again, avoid speaking negatively about past managers. Think how you would address an overbearing manager much like addressing a demanding customer, something integral to the job. Talk about your efforts to understand where the manager was coming from. </t>
  </si>
  <si>
    <t>Start with a challenging goal you set for yourself. Talk about any barriers you risked or faced in trying to reach it. Talk about how you were so incredibly motivated that you felt you simply had to overcome any odds.</t>
  </si>
  <si>
    <t>Challenge: bring up a workplace change you initially resisted on some level. Actions: how your adaptability and any other competencies enabled you to adjust to this change. Results: how your flexibility created value for this employer.</t>
  </si>
  <si>
    <t>The more you drop your guard and show you humanly make mistakes, the more trust you build. The more valuable what you learn from the mistake, the better your fit for this program residency. Remember to end your example on a positive note.</t>
  </si>
  <si>
    <t>Talk about any scholarships you qualify for. Mention any financial awards you have received so far. Address any challenges you encountered in securing student aid and how you have so far overcame them. Regard student loans as a last resort, with realistic plans for repayment.</t>
  </si>
  <si>
    <t>Have you defined a clear question and approach to answering it? Talk about its originality and significance. What kind of research supports do you expect you will need to complete it? Explain how the anticipated findings are to contribute to the current literature in the particular field.</t>
  </si>
  <si>
    <t>A PhD proposal is a an outline of your proposed project that is designed to: Define a clear question and approach to answering it. Highlight its originality and/or significance. Explain how it adds to, develops (or challenges) existing literature in the field.</t>
  </si>
  <si>
    <t>"I may still be here in three or five years, or maybe I will take what I learn here and start my own company. Unless I get hired by the other leader in the field."</t>
  </si>
  <si>
    <t>"I see myself becoming manager material in three to five years. I will have finished by master's degree by then. I look forward to applying what I am learning in school to the changing needs here."</t>
  </si>
  <si>
    <t>POOR: NEVER TALK ABOUT GOING INDEPENDENT OR WORKING ELSEWHERE; NO VALUE TO THIS EMPLOYER</t>
  </si>
  <si>
    <t>OKAY: TOO VAGUE WITHOUT SPECIFIC STEPS, AND ASSUMES DEVELOPMENT WILL HAPPEN</t>
  </si>
  <si>
    <t>GOOD: LINKS CONTINUING EDUCATION TO EMPLOYER NEEDS, BUT LACKS THE SPECIFICS TO BUILD TRUST</t>
  </si>
  <si>
    <t>EXCELLENT: THOROUGHLY SPECIFIC WITH REALISTIC STEPS, MUCH MORE BELIEVABLE</t>
  </si>
  <si>
    <t>Q6 page</t>
  </si>
  <si>
    <t>Share something you have accomplished that the job description particularly seeks. Prioritize what is important to them over what you are most proud of achieving.</t>
  </si>
  <si>
    <t xml:space="preserve">Instead of simply saying you are goal-oriented, you give them a short story how you set a goal for yourself or for your team and then reached it. </t>
  </si>
  <si>
    <t>This looks for your organizational skills and time management techniques. How do you prioritize your tasks and manage your limited time?</t>
  </si>
  <si>
    <t>What inspired you to seek your last job position? Does that still motivate you to do your best? Or are you seeking new opportunity to reach even higher?</t>
  </si>
  <si>
    <t>This gets to your time management, organizational, and decision-making competencies. It could also highlight your leadership, goal-orientation, and communication competencies.</t>
  </si>
  <si>
    <t>This looks for your teamwork skills. Everyone has a different opinion sometime, so how do you contribute your unique perspective to the team?</t>
  </si>
  <si>
    <t>The more focused on what you plan to do with your degree, the more harder you likely will work to finally graduate some day.</t>
  </si>
  <si>
    <t>Your research interests could be tapped by faculty to support their research needs, providing you valuable experience for when starting your own research.</t>
  </si>
  <si>
    <t>What is something in the job description you have achieved? Share it as a short story. What was the workplace challenge you met? How did you succeed in resolving it? How does it make you a perfect candidate for this position?</t>
  </si>
  <si>
    <t xml:space="preserve">Goals can be difficult to reach. Start with a challenge to meeting your goal. Then talk about how you overcame it. Sell your problem-solving skills, or your teamwork skills if getting help reaching your goal. The closer it matches what the job description seeks, then all the better. </t>
  </si>
  <si>
    <t>Talk about a day when you suddenly were given more to do than expected. Perhaps you can mention how you get the unpleasant tasks done first thing, so you can be better prepared for emergencies like this. Show how you remained calm and finished the most important tasks.</t>
  </si>
  <si>
    <t>Remember to never speak negatively about your last employer or boss. Instead, you could say how they motivated you to get where you are, but simply didn't inspire you to reach more of your potential. Plus: express how this new employer and position inspires to excel even more.</t>
  </si>
  <si>
    <t>Challenge: start with a project you feared it would not get done on time. Actions: walk through your time management, organizational, and other competencies that enabled you to complete it on time. Results: how this created value for the employer.</t>
  </si>
  <si>
    <t>This doesn't assume you argued with a collleague. Tell about how you get along with your teammates even when you have a different point of view. Perhaps you have a story how you listened to each other's views and came up with a better solution integrating all contributions.</t>
  </si>
  <si>
    <t>Passionately discuss your plans for your educated future. Share how you see yourself in an ideal position with the degree you are about to earn. What are some great things you can accomplish for others with this education?</t>
  </si>
  <si>
    <t>Will your research project be more quantitative or qualitative? What research methods do you expect to use? What research have you already done and what have you learned from it? How well do you utilize statistics? How can this program improve your research aims?</t>
  </si>
  <si>
    <t>CLICK HERE TO CHOOSE</t>
  </si>
  <si>
    <t>"I was the first in my company's softball team to pitch a no-hitter. It boosted the team's morale and let me feel I could be better respected on the job."</t>
  </si>
  <si>
    <t>"I once saved a couple hundred dollars for a previous employer. They had a leak no one noticed. I spotted it and repaired it without much cost. That's it."</t>
  </si>
  <si>
    <t>"I created a map for our delivery drivers. We used it in store to check if callers were actually within our delivery range. It significantly reduced customer complaints."</t>
  </si>
  <si>
    <t>"I once had a customer complain we couldn't understand her problem. I took the time to listen intently to what she needed. I offered several solutions and she picked one we could do that day. I'm confident my customer service skills will provide what your customers expect."</t>
  </si>
  <si>
    <t>POOR: NOTHING RELEVANT TO EMPLOYER, SOMEWHAT EGOTISTIC</t>
  </si>
  <si>
    <t>OKAY: VALUABLE BUT LACKS ENOUGH SPECIFICS TO BE EASILY BELIEVABLE</t>
  </si>
  <si>
    <t>GOOD: SHOWS INITIATIVE AND VALUE TO EMPLOYER, BUT COULD USE MORE CONTEXT FOR BELIEVABILITY</t>
  </si>
  <si>
    <t>EXCELLENT: SPECIFIC AND RELEVANT TO EXACTLY WHAT THE EMPLOYER NEEDS</t>
  </si>
  <si>
    <t>Q7 page</t>
  </si>
  <si>
    <t>When you learn from your mistakes, you become a better team member. Like a healed bone getting stronger than before, show your strengths through recovering from a mistake.</t>
  </si>
  <si>
    <t>Good leadership and problem-solving skills requires you to be decisive with information at hand. How decisive are you?</t>
  </si>
  <si>
    <t>This looks at your teamwork skills and your communication skills. It can also discover your negotiation skills.</t>
  </si>
  <si>
    <t>Without going negative on your previous employer, describe aspects that may have drained your enthusiasm to do the work. Did that inspire you to apply here?</t>
  </si>
  <si>
    <t>This primarily focuses on your communication competencies, but also points to your leadership and other competencies.</t>
  </si>
  <si>
    <t>Show you stay current to unfolding health trends. How do they impact your career path? Do you see any emerging opportunities to improve your care?</t>
  </si>
  <si>
    <t>How you got through your most challenging undergrad course serves as a standard for how you will get through the demanding postgrad course.</t>
  </si>
  <si>
    <t>The more research experience you already have, the more they will trust you will be a good fit for the program.</t>
  </si>
  <si>
    <t>The more you drop your guard and show you humanly make mistakes, you build more trust. The more valuable what you learn from the mistake, the better your fit for this new team. Remember to end your example on a positive note.</t>
  </si>
  <si>
    <t>Think of a decision that went well in the end, but not so good at the beginning. Speak of your courage to risk making a mistake because you had limited information. Speak about your track record to having reliable instincts or trustworthy intuition. Conclude how it was the right decision.</t>
  </si>
  <si>
    <t>Challenge: resistance to your arguably good idea. Actions: engaging your team member to understand their perspective, their motives, their interests and priorities. Results: together, you develop a better solution.</t>
  </si>
  <si>
    <t>You can characterize your previous job as a stepping stone to where you are now, eager for greener pastures. Perhaps they didn't utilize as much of your potential, so that is why you've been losing motivation to stay there. End with what inspires you to work at this new place.</t>
  </si>
  <si>
    <t>Challenge: situation where you poorly communicated something important. Actions: how your communication competencies quickly improved to correct this miscommunication. Results: how your improved communication competencies makes you a better team member.</t>
  </si>
  <si>
    <t xml:space="preserve">This invites you to share about your continuing education courses, any reading in academic journals, any seminars you attended, and any cutting edge associations you have joined. Show you are keeping pace with best practices and improved healthcare innovations. </t>
  </si>
  <si>
    <t>Think of a specific course you found most challenging. Did you have to reach out for help to pass it? Talk about your strategies to endure the most challenging of academic situations. Use this experience as proof you are ready for the rigors of graduate school.</t>
  </si>
  <si>
    <t>Tell about any experience you have with quantitative or qualitative research. Add any previous school projects utilizing various forms of research methodology and statistics. You could add if you have published anything.</t>
  </si>
  <si>
    <t>"I can't think of any mistake I made at work. At least not any that was completely my fault. I can't be blamed for the stupid mistakes of my former boss!"</t>
  </si>
  <si>
    <t>"My biggest mistake was losing a stack of invoices, which cost the company hundreds of dollars. I tried reissuing them from our computer files, but it was too late. My boss had to let the customers know they wouldn't be charged. I felt bad about that."</t>
  </si>
  <si>
    <t>"I once accidently hung up the phone on a client. She assumed I didn’t want to discuss the matter anymore. I didn't realize the call was terminated until it was too late. Anyway, I called her back and apologized, then offered a discount on her next order."</t>
  </si>
  <si>
    <t>"I onced tried saving money by ordering cheaper parts, but they broke down in the middle of a rush. I had to get replacement parts, which cost even more. I learned to stick with the specs, and ever since then I've never had to worry about a breakdown like that."</t>
  </si>
  <si>
    <t>POOR: WE ALL MAKE MISTAKES AT WORK, AND NEVER SPEAK BAD OF A FORMER BOSS</t>
  </si>
  <si>
    <t>OKAY: RELEVANT AND SPECIFIC ON MISTAKE, BUT LACKS WHAT YOU LEARNED FROM THE MISTAKE</t>
  </si>
  <si>
    <t>GOOD: RELEVANT AND SPECIFIC ON MISTAKE, BUT ALSO LACKS WHAT WAS LEARNED FROM THE MISTAKE</t>
  </si>
  <si>
    <t>EXCELLENT: SPECIFIC ENOUGH ON ERROR AND GETS RIGHT TO WHAT WAS LEARNED AND ITS VALUE</t>
  </si>
  <si>
    <t>Q8 page</t>
  </si>
  <si>
    <t>How you handled your busiest days speak volumes to how you will be a good fit for your next employer's team.</t>
  </si>
  <si>
    <t>How do you take on new tasks and accomplish them independently? This can reveal your problem-solving skills, your creativity, and your decisiveness.</t>
  </si>
  <si>
    <t>What about it inspired your passion? Is this what you seek in this new job? What of this motivating passion do you bring with you?</t>
  </si>
  <si>
    <t xml:space="preserve">While focusing on your leadership competencies, it also looks at your competency to self-reflect and self-awareness for improvement. </t>
  </si>
  <si>
    <t>Show how your passion for your field and your specialty motivates you to overcome its most unpleasant aspects.</t>
  </si>
  <si>
    <t>Many programs include a research dimension, while others do not. If applicable to you, be ready to share what research project interests you the most.</t>
  </si>
  <si>
    <t>If invited to apply for a teaching assistant position, talk about any teaching you have already done.</t>
  </si>
  <si>
    <t>This doesn't assume you argued with a coworker. Tell about how you get along with your teammates even when you have a different point of view. Hopefully you are not so "harmonious" that you never contribute your unique perspective.</t>
  </si>
  <si>
    <t>Quickly state how the day went crazy in a heartbeat. Then how you kept your cool but quickly recognizing what had to be done first, and second, and so forth. Include any delegation. Include if delaying less important matters. Conclude how you maintained positive morale for your team.</t>
  </si>
  <si>
    <t>Talk about that time your boss needed you to do something new and was too busy to show you how. Perhaps you asked a coworker for instructions. Or you found instructions to read. Or you figured it out mostly on your own. Show hou creatively added value by learning something new.</t>
  </si>
  <si>
    <t>You hopefully applied to this new position because you see potential for inspiring work. Tell more about how such a project brought out the best of you. If it motivated you to overcome challenges, do share that. The closer that project to this new work, then all the better.</t>
  </si>
  <si>
    <t>Challenge: tell a story where your leadership was disappointing. Actions: share how the situation prompted you to improve your leadership and other skills. Results: how your improved leadership now has a positive impact on others.</t>
  </si>
  <si>
    <t xml:space="preserve">Perhaps you have a story about a particularly challenging experience in this specialty. Others may have felt tempted to quit, but you walk through it because the care you provided meant far more than any displeasure in the moment. </t>
  </si>
  <si>
    <t>If applicable to your program, talk about any research projects you worked in during your undergraduate degree. Speak to what inspires your research interests. Mention if you picked this program because it appealed to your research interests.</t>
  </si>
  <si>
    <t xml:space="preserve">If you do have some teaching experience, describe the material and the kind of students you taught. What grade level were they? What did you enjoy about teaching? Anything you found challenging yet rewarding? </t>
  </si>
  <si>
    <t>"I have no disagreements or fights with any of my colleagues, because I get along with everyone. I'm very harmonious at work."</t>
  </si>
  <si>
    <t>"I try to share my point of view at meetings, but get talked over a lot. I want to contribute to the solution because I know the more of us give input the better the solution will be."</t>
  </si>
  <si>
    <t>"I told my coworker that the standard was recently raised, but she wouldn't listen. She insisted we do it the same as before since she never got the memo. I went along but looked up the revision, and then I showed it to her without embarrasing her. She even thanked me."</t>
  </si>
  <si>
    <t>"I introduced an improvement but got pushback from the team. I invited each to be specific about their objections and listened empathetically. I agreed to delay the idea until we could reach consensus on the likely impact it could have. As a result, we became a more cohesive team."</t>
  </si>
  <si>
    <t>POOR: EVERYONE HAS A DIFFERENT POINT OF VIEW, NOT SHARING YOURS LACKS TEAMWORK SKILL</t>
  </si>
  <si>
    <t>OKAY: REVEALS A LACK OF ASSERTIVENESS, BUT RECOGNIZES VALUE OF TEAM SYNERGY</t>
  </si>
  <si>
    <t>GOOD: VERY SPECIFIC ON DISAGREEMENT BUT FOCUS MORE ON TEAM SKILLS OF HANDLING DISAGREEMENT</t>
  </si>
  <si>
    <t>EXCELLENT: GREAT RELEVANT DETAILS, GREAT TO LISTEN, VALUE TO EMPLOYER OF TEAM COHESION</t>
  </si>
  <si>
    <t>Q9 page</t>
  </si>
  <si>
    <t>This puts in the third person paraphrasing or quoting your teammates' views of you. It can sound less partial and not risk sounding like you're boasting.</t>
  </si>
  <si>
    <t>Leaders sometimes must deliver bad news. How do you hold up when having to tell your team what they do not want to hear?</t>
  </si>
  <si>
    <t>You're likely willing to take on more tasks than you have time or energy for. Sometimes you must be assertive and maintain your personal borders.</t>
  </si>
  <si>
    <t>This looks at your skills to adapt and your ability to perform under stress. How do you overcome adversity and still succeed in adding value?</t>
  </si>
  <si>
    <t>What kind of workplace keeps you motivated? Are you motivated more by supportive guidance, or by team morale, or by the freedome to create on your own?</t>
  </si>
  <si>
    <t>This focuses both your problem-solving competencies and your creativity competencies. Other compentencies can be highlighted along the way.</t>
  </si>
  <si>
    <t xml:space="preserve">This checks if your personality is a good fit, but also how you reenergize yourself after a particularly difficult day. </t>
  </si>
  <si>
    <t>This is not about reading for pleasure but taking initiative to read material about your chosen field. This could include books, blogs, even academic articles.</t>
  </si>
  <si>
    <t>The more involved you already are in academic publishing, the better you will fit into a PhD program.</t>
  </si>
  <si>
    <t>TIP: Ask your current coworkers for feedback to your current work, then use it to answer this question. They never have to know you are seeking another job. You will sound more certain when quoting their actual words than trying to paraphrase what you think they might say.</t>
  </si>
  <si>
    <t>State the unpopular decision without too much peripheral context. Get to the good part about how you withstood pressure to go soft. Share how you remained firm and made the hard decision in the face of pushback. Remember to conclude why it was such a good decision.</t>
  </si>
  <si>
    <t>Demonstrate how you overcame any initial discouragement. Talk about how you promptly identified what went wrong, and why. Talk about what you learned from it and how you now do such a project differently.</t>
  </si>
  <si>
    <t>Describe a work environment that inspires you to give your best. What about it draws out your passion? What about it keeps you motivated even through difficult times? What about it that you hope to find in your new work environment?</t>
  </si>
  <si>
    <t>Challenge: identify the problem you addressed, providing only brief context. Actions: how your creativity, problem-solving, and any other competencies enabled you to resolve the problem. Results: how this creative solution created value to the team.</t>
  </si>
  <si>
    <t>Your answer will sound better if you enjoy some activity you find relaxing. Something that lets you take your mind off of your work. Something that enables you to start each morning feeling fully refreshed and ready to take on new challenges.</t>
  </si>
  <si>
    <t>TIP: Find academic articles by the faculty that closely matches your interests. Read through them before the interview. Then mention them by name and how they inspired you. Perhaps you can add how they inspire you to join this graduate program.</t>
  </si>
  <si>
    <t>Talk about any role you have had with academic publishing, no matter how small. Perhaps you served as a research assistant and your name was added as a contributor to a past professor's article. If you haven't published yet, speak about your readiness to write academically.</t>
  </si>
  <si>
    <t>"They would say I am a hard worker. And probably say I am easy to get along with. They might even say I love the work we do together."</t>
  </si>
  <si>
    <t>"They would say I'm a good worker, that I make their life at work more enjoyable. They would also tell you that I am always helpful, since I am the one every goes to kindly find out how something is done correctly."</t>
  </si>
  <si>
    <t>"I am good at what I do, they would say. One of them even told me last week that I made their work much easier because I always caught their errors without embarrassing her. Not sure what else they'd say."</t>
  </si>
  <si>
    <t>"Most of my coworkers depend on me for support. They will tell you I am the congenial problem-solver on the team. They will also will tell you I always encourage them to find their own answers, because with a little support they always do."</t>
  </si>
  <si>
    <t xml:space="preserve">POOR: SOUNDS UNSURE, TOO VAGUE, NOT EASILY BELIEVABLE, EVERYONE IS A "HARD WORKER" </t>
  </si>
  <si>
    <t>OKAY: BETTER BEING MORE SPECIFIC, "GOOD WORKER" TOO GENERAL, LACKS BELIEVABLE EXAMPLES</t>
  </si>
  <si>
    <t>GOOD: BELIEVABLE SPECIFIC AND VALUE TO TEAM, LEAVE OUT CANDID "NOT SURE WHAT ELSE THEY'D SAY"</t>
  </si>
  <si>
    <t>EXCELLENT: VERY SPECIFIC AND ON POINT, VERY BELIEVABLE, VALUABLE TO EMPLOYER</t>
  </si>
  <si>
    <t>Q10 page</t>
  </si>
  <si>
    <t>If you are equally qualified as all the other candidates, what sets you apart as the best pick? What can you offer the others likely cannot?</t>
  </si>
  <si>
    <t>How do you earn the respect of others you influence? Even when you have to make a risky decision.</t>
  </si>
  <si>
    <t>Outline the steps in your decision-making process. Give the why behind each step. How do you prepare for any pushback?</t>
  </si>
  <si>
    <t>Are you more intrinsically motivated or more extrinsically motivated? What sustains your motivation through difficult times on the job?</t>
  </si>
  <si>
    <t>Your leadership, teamwork, and communication competencies all come together with this one. Other competencies may get a showing.</t>
  </si>
  <si>
    <t xml:space="preserve">What can you do exceptionally well and where are you making great progress improving on something? </t>
  </si>
  <si>
    <t xml:space="preserve">This looks at your personable side but also what you do for recreation, to reenergize yourself after a difficult day at school. </t>
  </si>
  <si>
    <t>The school values its student success stories, so be ready to add to this narrative of successful graduates moving into their dream jobs.</t>
  </si>
  <si>
    <t>Best to start with a story where trusting your leadership is not assumed. Speak of any potential or actual pushback you endured. Speak of your demonstrated leadership skills, like listening and affirming team members and motivating them. What value did this add to the company?</t>
  </si>
  <si>
    <t>Challenge: getting some pushback to your decision. Actions: how you listened to their concerns yet stood firm based on sound principles. Results: how your decision turned out to be right for the company and the team.</t>
  </si>
  <si>
    <t>Challenge: start with an especially hard day. Briefly, share what made it so hard. Actions: Share what kept you motivated. Walk the interviewer through the steps of getting the work done against the odds. Results: conclude how you created value that you can also create here.</t>
  </si>
  <si>
    <t xml:space="preserve">Challenge: characterize the conflicting agendas on the team. Actions: how your leadership, teamwork, communication, and any other competencies enabled you to bring harmony to the team. Results: how this harmony made the team stronger, and company better. </t>
  </si>
  <si>
    <t xml:space="preserve">Provide a specific example of something you can do well that is in the residency program list of qualifications. Then provide a specific example of something you are improving upon, which is not essential to the requirements. </t>
  </si>
  <si>
    <t xml:space="preserve">You let them see you as more rounded person by sharing your spare time hobbies. If these include anything like yoga or meditation, then they will more easily trust you to unwind from a pressure-filled day at school. </t>
  </si>
  <si>
    <t xml:space="preserve">Have some idea what you can expect to do with the PhD behind your name. If not an assistant professor, what roles do you see you fulfilling with this higher education? Are you already on this career track? </t>
  </si>
  <si>
    <t>"Because I'm the best candidate. I'm hardworking and I get along with everybody. I know I'll be a great addition to your team. Yeah, I'm really good at what I do. You'll see."</t>
  </si>
  <si>
    <t>"You should hire me because I am customer-focused and detail-oriented. I know these qualities are important to this position."</t>
  </si>
  <si>
    <t>"Because I likely have more years of experience doing this and because I recently earned a master's degree in this field. I can start the position with little if any training."</t>
  </si>
  <si>
    <t>POOR: TOO GENERAL, LACKS ANY SPECIFIC VALUE, AND SOUNDS BOASTFUL</t>
  </si>
  <si>
    <t>OKAY: RELEVANT VALUE BUT LACKS SPECIFIC EXAMPLES TO BE BELIEVABLE</t>
  </si>
  <si>
    <t>GOOD: SHOWS SOME SPECIFIC VALUE, EASILY VERIFIABLE, BUT A BIT TOO VAGUE</t>
  </si>
  <si>
    <t>EXCELLENT: VERY SPECIFIC AND VALUABLE, BELIEVABLE, FOCUSED ON WHAT THIS EMPLOYER NEEDS</t>
  </si>
  <si>
    <t>Q11 page</t>
  </si>
  <si>
    <t>Before the interview ends, the interviewer wants you to suggest anything they may have overlooked. Here is your opportunity to shine.</t>
  </si>
  <si>
    <t>Your teamwork skills come through honestly where there is some conflict. How well do you harmonize by connecting with all sides?</t>
  </si>
  <si>
    <t>How do you respond to the unexpected? How do you adjust to new demands? How do you handle an emergency?</t>
  </si>
  <si>
    <t>What inspires you to join our company, our team? This likely points to what keeps you motivated. Do you know us enough to realistically expect to sustain such motivation?</t>
  </si>
  <si>
    <t xml:space="preserve">While focused on your decision-making competencies, this also looks more specifically at your ethical decision-making competencies. </t>
  </si>
  <si>
    <t>Before the interview ends, the interviewer wants you to suggest anything they may have overlooked. It gives you opportunity to cover any overlooked qualification.</t>
  </si>
  <si>
    <t>Standard HR questions could overlook something that makes you especially qualified for this job. HR recognizes it may miss this, so this is an open-ended question for you to share some unique story that can help them decide you are just right for the job.</t>
  </si>
  <si>
    <t>Start with the disagreeable situation. Quickly get to your steps for handling it in a better way. Include what you believe you did right, and then what you think you could have done differently. Then tell how you improved, how you now handle situations with fewer if any regrets.</t>
  </si>
  <si>
    <t>Talk about how you maintain compure as you report the departure to your supervisor, it not yet known. Perhaps you can tell them you are willing to step in, if you can. Talk about how you remained calm, even if others were getting upset and alarmed.</t>
  </si>
  <si>
    <t>Get right to what inspires you to seek employment here. What about this employer attracts your interest? What about us draws out your passion? Be sure to mention how you are inspired to contribute to this company's mission.</t>
  </si>
  <si>
    <t>Challenge: share briefly the poor decision you made. Actions: your decision-making, ethics, and other competencies you applied to correct this error. Results: how you are a more reliable worker because of such transparancy.</t>
  </si>
  <si>
    <t>Standard HR questions could overlook something that makes you especially qualified for this job. HR recognizes it may miss this, so this is an open-ended question for you to share some unique story that can help them decide you are just right for this residency team.</t>
  </si>
  <si>
    <t xml:space="preserve">Provide a specific example of something you can do well academically or school-related. Then provide a specific example of something you are improving upon, which is not central to the program requirements. </t>
  </si>
  <si>
    <t xml:space="preserve">Provide a specific example of something you can do well academically or school-related. Then provide a specific example of something you are improving upon, which is only peripheral to the program requirements. </t>
  </si>
  <si>
    <t>"I enjoy long walks through the park with my dog. I read a lot. After a hard day's work, I do meditation exercises to be sure I'm re-energized for the next day."</t>
  </si>
  <si>
    <t>"I'm the first in my family to earn a master's degree. That success alone has inspired me to work harder in my career, to live up to what I've earned. Seeing my education help me help customers is almost payment enough. But I do have bills to pay."</t>
  </si>
  <si>
    <t>"Let me tell you about a time I saved our company $1.2 million dollars. We had just recovered from a fire and was about to eat the cost of reconstruction. I found a way to get the costs covered by the liable party, and we were back in business sooner than expected."</t>
  </si>
  <si>
    <t>POOR: MISSES OPPORTUNITY TO ADD VALUE, ALWAYS FIND SOMETHING TO ADD</t>
  </si>
  <si>
    <t>OKAY: SHOWS WORK-LIFE BALANCE, BUT SOUNDS TOO VAGUE TO BE EASILY BELIEVABLE</t>
  </si>
  <si>
    <t>GOOD: HIGHLIGHTS SOME VALUE, BUT TOO SELF-FOCUSED AND NOT ENOUGH VALUE TO EMPLOYER</t>
  </si>
  <si>
    <t>EXCELLENT: GREAT STORY ABOUT ADDING VALUE TO EMPLOYER</t>
  </si>
  <si>
    <t>Q12 page</t>
  </si>
  <si>
    <t>Good questions demonstrate how interested you are in the job. You never want to say you have no questions. Let the time run out on the questions you could ask.</t>
  </si>
  <si>
    <t>Busy work days can feel like an obstacle or viewed as an opportunity. How well do you perform on such days? How do you keep motivated? How do you maintain morale?</t>
  </si>
  <si>
    <t>You are not expected to cave to every employer demand. Find why you are suddenly needed. Perhaps you can earn more time off for coming in now.</t>
  </si>
  <si>
    <t>Is your motivated attitude contageous? Does your passion wear off on others with similar interests and qualifications? In short, does your leadership inspire others to give their best?</t>
  </si>
  <si>
    <t xml:space="preserve">This can point to a variety of your competencies, and gives you room to express any not mentioned earlier. </t>
  </si>
  <si>
    <t>Good questions demonstrate how interested you are in this residency. You never want to say you have no questions. Let the time run out on the good questions you have to ask.</t>
  </si>
  <si>
    <t>Good questions demonstrate how interested you are in this program. You never want to say you have no questions. Let the time run out on the questions you could ask.</t>
  </si>
  <si>
    <t>Good questions demonstrate how interested you are in this program. You never want to say that you do not have any questions. Let the time run out on the good questions you could ask.</t>
  </si>
  <si>
    <t>Prepare at least 3 to 4 questions to ask the interviewer to show your interest. If you only prepare one or two and they answer each in the course of the interview, you do not want to say you have no more questions. Go back to the top and select "Qs to ask interviewer" for some ideas.</t>
  </si>
  <si>
    <t xml:space="preserve">Avoid spending too much time how the day got busy. Get right to how you handled yourself. Share how you maintained a clearn attitude. Share how you kept up morale. Share how you got the most important items done and can accomplish the rest on the next day. </t>
  </si>
  <si>
    <t>Take opportunity to show your negotiation skills and flex your assertiveness muscule. You may easily agree the work is urgent, but require recognition for the burdening costs to your private life. You agree to come in if they agree to improve respect for your work-life boundaries.</t>
  </si>
  <si>
    <t>Give a short story about how you motivated someone to give their best. If outside of work, that's okay. Talk about how you motivated them. Share what you learned from inspiring them. Then talk about how you could inspire others.</t>
  </si>
  <si>
    <t>Challenge: start with the odds against you, and what you had to achieve. Actions: how your various competencies enabled you to reach unlikely success. Results: how your mix of competencies enables you to be a better worker.</t>
  </si>
  <si>
    <t>Prepare at least 3 to 4 questions to ask the interviewer to show your interest. If you only prepare one or two and they answer each in the course of the interview, you do not want to say you have no more questions. Think about what you need to know before committing to the program.</t>
  </si>
  <si>
    <t>Prepare at least 3 to 4 questions to ask the interviewer to show your interest. If you only prepare one or two and they answer each in the course of the interview, you do not want to say you have no more questions. Think about what you need to know before committing to this PhD program.</t>
  </si>
  <si>
    <t>"No, I don't have any questions. Thank you." OR: "What's the starting salary, does health benefits cover dental &amp; optical, and how many sick days will I have?"</t>
  </si>
  <si>
    <t>"So what is the next step in the hiring process? … No, I don't have any other questions."</t>
  </si>
  <si>
    <t>"Is the company growing and improving its profit margins? Are you still selling the same services as last year?"</t>
  </si>
  <si>
    <t>"Yes, several. First, how will my performance be measured? … Do you expect more business going into the next quarter? … Is this a new position or did the previous worker leave and why? …"</t>
  </si>
  <si>
    <t>POOR: ALWAYS HAVE SOME QUESTIONS OR RISK NOT SEEMING INTERESTED; DON'T BRING UP COMPENSATION</t>
  </si>
  <si>
    <t>OKAY: AVOID RUNNING OUT OF QUESTIONS BY PREPARING MORE TO ASK</t>
  </si>
  <si>
    <t>GOOD: LEARNING THEIR FINANCIAL HEALTH CAN HELP, BUT AVOID ASKING WHAT YOU CAN FIND ONLINE</t>
  </si>
  <si>
    <t>EXCELLENT: SHOWS GREAT INTEREST IN THE POSTION, SHOWS INFO NEEDED FOR FIT TO JOB</t>
  </si>
  <si>
    <t>question to be added in the next edition of this tool</t>
  </si>
  <si>
    <t>exit13</t>
  </si>
  <si>
    <t>How do you manage your time and prioritize your tasks?</t>
  </si>
  <si>
    <t>exit14</t>
  </si>
  <si>
    <t>Tell me how you would address a coworker you caught stealing from us.</t>
  </si>
  <si>
    <t>exit15</t>
  </si>
  <si>
    <t>Tell me about a time you went above and beyond expectation.</t>
  </si>
  <si>
    <t>exit16</t>
  </si>
  <si>
    <t>What are your salary expectations?</t>
  </si>
  <si>
    <t>exit17</t>
  </si>
  <si>
    <t>Do you prefer to work remotely or in the office?</t>
  </si>
  <si>
    <t>exit18</t>
  </si>
  <si>
    <t>What do you like least about your current job?</t>
  </si>
  <si>
    <t>exit19</t>
  </si>
  <si>
    <t>How would you describe yourself?</t>
  </si>
  <si>
    <t>What makes you unique?</t>
  </si>
  <si>
    <t>exit20</t>
  </si>
  <si>
    <t>Why do you want to work here? Why do you want this job?</t>
  </si>
  <si>
    <t>exit21</t>
  </si>
  <si>
    <t>What interests you about this role?</t>
  </si>
  <si>
    <t>exit22</t>
  </si>
  <si>
    <t>What motivates you?</t>
  </si>
  <si>
    <t>exit23</t>
  </si>
  <si>
    <t>What discourages you?</t>
  </si>
  <si>
    <t>exit24</t>
  </si>
  <si>
    <t>What are you passionate about?</t>
  </si>
  <si>
    <t>exit25</t>
  </si>
  <si>
    <t>How did you hear about this position?</t>
  </si>
  <si>
    <t>exit26</t>
  </si>
  <si>
    <t>What's your work style?</t>
  </si>
  <si>
    <t>exit27</t>
  </si>
  <si>
    <t>Do you prefer to work alone or in a team?</t>
  </si>
  <si>
    <t>exit28</t>
  </si>
  <si>
    <t>Describe your dream job.</t>
  </si>
  <si>
    <t>exit29</t>
  </si>
  <si>
    <t>What do you thing we can do better or differently?</t>
  </si>
  <si>
    <t>exit30</t>
  </si>
  <si>
    <t>Are you willing to relocate?</t>
  </si>
  <si>
    <t>exit31</t>
  </si>
  <si>
    <t>What's the most satisfying part about your most recent job?</t>
  </si>
  <si>
    <t>exit32</t>
  </si>
  <si>
    <t xml:space="preserve">Describe the last time you felt angry on the job. </t>
  </si>
  <si>
    <t>exit33</t>
  </si>
  <si>
    <t>Tell me about a decision which you openly disagreed.</t>
  </si>
  <si>
    <t>exit34</t>
  </si>
  <si>
    <t>What can we expect from you in your first 90 days?</t>
  </si>
  <si>
    <t>exit35</t>
  </si>
  <si>
    <t>Describe yourself in three words.</t>
  </si>
  <si>
    <t>exit36</t>
  </si>
  <si>
    <t>central to description</t>
  </si>
  <si>
    <t>totally believable example</t>
  </si>
  <si>
    <t>exact match for role</t>
  </si>
  <si>
    <t>gets to the point</t>
  </si>
  <si>
    <t>adequately believable</t>
  </si>
  <si>
    <t>adequately specific</t>
  </si>
  <si>
    <t>provides excess info</t>
  </si>
  <si>
    <t>somewhat helpful to role</t>
  </si>
  <si>
    <t>leaves room for doubt</t>
  </si>
  <si>
    <t>somewhat general</t>
  </si>
  <si>
    <t>withholds vital info</t>
  </si>
  <si>
    <t>insignificant to role</t>
  </si>
  <si>
    <t>gives nothing to earn trust</t>
  </si>
  <si>
    <t>much too vague</t>
  </si>
  <si>
    <t>unsupported claim</t>
  </si>
  <si>
    <t>mot</t>
  </si>
  <si>
    <t>com</t>
  </si>
  <si>
    <t>medical</t>
  </si>
  <si>
    <t>postgrad</t>
  </si>
  <si>
    <t>Qs to ask</t>
  </si>
  <si>
    <t>remote</t>
  </si>
  <si>
    <t>11th</t>
  </si>
  <si>
    <t>12th</t>
  </si>
  <si>
    <t>13th</t>
  </si>
  <si>
    <t>14th</t>
  </si>
  <si>
    <t>15th</t>
  </si>
  <si>
    <t xml:space="preserve">Use the job description to suggest your greatest strength.  </t>
  </si>
  <si>
    <t xml:space="preserve">Use a specific experience to demonstrate this strength. </t>
  </si>
  <si>
    <t xml:space="preserve">Try to be more specific and avoid vague generalities. </t>
  </si>
  <si>
    <t xml:space="preserve">Excellent that you centered your answer on the job description! </t>
  </si>
  <si>
    <t xml:space="preserve">Great how your answer builds trust that you can specifically do the job. </t>
  </si>
  <si>
    <t xml:space="preserve">Great that your answer is specific and to the point! </t>
  </si>
  <si>
    <t xml:space="preserve">Good that your answer stays relevant to what is vital for the role. </t>
  </si>
  <si>
    <t xml:space="preserve">Good that you can show you can actually do the job. </t>
  </si>
  <si>
    <t xml:space="preserve">Good that your answer addresses what they need of you. </t>
  </si>
  <si>
    <t xml:space="preserve">Okay that you touched on what the role seeks, but try to improve your response. </t>
  </si>
  <si>
    <t xml:space="preserve">Try to show more of what you can do for them. </t>
  </si>
  <si>
    <t xml:space="preserve">Try to be more specific so they can trust you more. </t>
  </si>
  <si>
    <t xml:space="preserve">Poor that your answer missed addressing the role requirements. </t>
  </si>
  <si>
    <t xml:space="preserve">Drop your guard to reveal the details of your valuable work experience. </t>
  </si>
  <si>
    <t xml:space="preserve">Replace your answer with something that builds trust in your capabilities. </t>
  </si>
  <si>
    <t xml:space="preserve">TIP </t>
  </si>
  <si>
    <t xml:space="preserve">Excellent that your improvement adds value to the role.  </t>
  </si>
  <si>
    <t xml:space="preserve">Excellent that you humbly admitted a weakness to improve upon. </t>
  </si>
  <si>
    <t xml:space="preserve">Great that you are specific about your weakness and improvements. </t>
  </si>
  <si>
    <t xml:space="preserve">Good that your weakness doesn't disqualify you for the job.  </t>
  </si>
  <si>
    <t xml:space="preserve">Good that you humbly admitted a weakness and showed some improvement. </t>
  </si>
  <si>
    <t xml:space="preserve">Good that you can provide some details about your weakness and improvements. </t>
  </si>
  <si>
    <t xml:space="preserve">Okay that your improvement provides some value, but it could do more. </t>
  </si>
  <si>
    <t xml:space="preserve">Okay to use a common weakness, but you will not differentiate yourself much from others. </t>
  </si>
  <si>
    <t xml:space="preserve">Okay when admitting weakness, but get more specific about improving upon it. </t>
  </si>
  <si>
    <t xml:space="preserve">Poor if you don't bring any improvement to the role. </t>
  </si>
  <si>
    <t xml:space="preserve">Poor when you don't reveal a believably human weakness. </t>
  </si>
  <si>
    <t xml:space="preserve">Poor when not providing any specifics to you weakness or improvements. </t>
  </si>
  <si>
    <t>TIP</t>
  </si>
  <si>
    <t xml:space="preserve">Excellent that you speak to what you know and like about the company relevant to the position. </t>
  </si>
  <si>
    <t xml:space="preserve">Great when you connect what you love about them with what you are qualified to do for them. </t>
  </si>
  <si>
    <t xml:space="preserve">Good that you address what is relevant to you about the company. </t>
  </si>
  <si>
    <t xml:space="preserve">Good when you what you know gets into specifics; be sure to include specifics of what you like about them. </t>
  </si>
  <si>
    <t xml:space="preserve">Okay you know something about the company, but what do you like or love about us? </t>
  </si>
  <si>
    <t xml:space="preserve">Okay you know some details about them, but include some specific things you like about them. </t>
  </si>
  <si>
    <t xml:space="preserve">Poor if you only cite a few facts and appear only interested in a paycheck. </t>
  </si>
  <si>
    <t xml:space="preserve">Poor if you only give a general answer and show no specific interest in what they are about. </t>
  </si>
  <si>
    <t xml:space="preserve">Excellent when your success story fits perfectly with what the job description requires. </t>
  </si>
  <si>
    <t xml:space="preserve">Great when giving a success story they can easily believe you accomplished. </t>
  </si>
  <si>
    <t xml:space="preserve">Great when your success story fits exactly what the job description requires of you. </t>
  </si>
  <si>
    <t xml:space="preserve">Good when your achievement matches what the job description seeks. </t>
  </si>
  <si>
    <t xml:space="preserve">Good when giving a success story they trust you actually did. </t>
  </si>
  <si>
    <t xml:space="preserve">Good when your success story address most of what the job description seeks. </t>
  </si>
  <si>
    <t xml:space="preserve">Okay when your success shows your capability, but fit it to what the job requires. </t>
  </si>
  <si>
    <t xml:space="preserve">Try to add details that helps them to see you reach this accomplishment. </t>
  </si>
  <si>
    <t xml:space="preserve">Try to give more details to help them visualize your accomplishment. </t>
  </si>
  <si>
    <t xml:space="preserve">Poor if your achievement is irrelevant to the job requirements. </t>
  </si>
  <si>
    <t xml:space="preserve">Make sure your success story has enough to make it believable. </t>
  </si>
  <si>
    <t xml:space="preserve">You might want to use a different success story. </t>
  </si>
  <si>
    <t xml:space="preserve">Great when they can easily believe you learned something valuable from the mistake. </t>
  </si>
  <si>
    <t xml:space="preserve">Great when you provide specific improvements after learning from your mistake. </t>
  </si>
  <si>
    <t xml:space="preserve">Good when you are easily believed to have learned something from the mistake. </t>
  </si>
  <si>
    <t xml:space="preserve">Good when you can be specific about some improvements you have learned. </t>
  </si>
  <si>
    <t xml:space="preserve">Okay when you show some improvement, but try to demonstrate more of what you learned from the mistake. </t>
  </si>
  <si>
    <t xml:space="preserve">Okay you admit to a mistake, but try to focus more on specifics you learned from it. </t>
  </si>
  <si>
    <t xml:space="preserve">Poor if you cannot convice them that you learned something valuable from the mistake. </t>
  </si>
  <si>
    <t xml:space="preserve">Poor if you avoid being specific enough to trust you learn from your mistakes. </t>
  </si>
  <si>
    <t xml:space="preserve">Excellent when showing your teamwork and other skills by how you handled the disagreement. </t>
  </si>
  <si>
    <t xml:space="preserve">Great you provide an awesome example demonstrating your teamwork and other skills. </t>
  </si>
  <si>
    <t xml:space="preserve">Great your example is specific about you navigate diverse points of views. </t>
  </si>
  <si>
    <t xml:space="preserve">Good when seeing some teamwork and other skills in how you handled the disagreement. </t>
  </si>
  <si>
    <t xml:space="preserve">Good you give a believable example that helps them see your teamwork and other skills. </t>
  </si>
  <si>
    <t xml:space="preserve">Good you cover some specifics for how you navigate different points of views. </t>
  </si>
  <si>
    <t xml:space="preserve">Okay to show how you handled the disagreement, but let them see your teamwork skills. </t>
  </si>
  <si>
    <t xml:space="preserve">Okay you handle different perspectives, but show more of your valuable soft skills like teamwork. </t>
  </si>
  <si>
    <t xml:space="preserve">Okay you give an example, but be sure it includes specifics of your teamwork and other skills. </t>
  </si>
  <si>
    <t xml:space="preserve">Poor if how you handled the disagreement lacks any example of your teamwork skills. </t>
  </si>
  <si>
    <t xml:space="preserve">Make sure your show believable skills in how you handle different points of views. </t>
  </si>
  <si>
    <t xml:space="preserve">Poor if you gloss over some disagreement without showing your teamwork or other skills. </t>
  </si>
  <si>
    <t xml:space="preserve">Great that your reference to coworker's observations are instantly believable. </t>
  </si>
  <si>
    <t xml:space="preserve">Awesome when you can specifically recite coworkers saying specifics about what you need to do on this job. </t>
  </si>
  <si>
    <t xml:space="preserve">Good that your reference to coworker's feedback can be trusted. </t>
  </si>
  <si>
    <t xml:space="preserve">Good when these quotes can cover some important specifics important to the job. </t>
  </si>
  <si>
    <t xml:space="preserve">Okay that you can think of what coworkers say about you, but how believable does it sound? </t>
  </si>
  <si>
    <t xml:space="preserve">Try to be more specific about what the job needs when quoting your coworkers. </t>
  </si>
  <si>
    <t xml:space="preserve">Poor if anything you say about your coworkers' comments about you are not reliable. </t>
  </si>
  <si>
    <t xml:space="preserve">You may want to ask your coworkers for some specific feedback, ahead of the interview. </t>
  </si>
  <si>
    <t xml:space="preserve">Excellent when you get to what is most relevant to what they need in the position. </t>
  </si>
  <si>
    <t xml:space="preserve">Great when you give reasons that sound unique and genuine. </t>
  </si>
  <si>
    <t xml:space="preserve">Awesome when you provide tangible specifics for them to hire you over the other candidates. </t>
  </si>
  <si>
    <t xml:space="preserve">Good when you speak to what is more relevant to the position. </t>
  </si>
  <si>
    <t xml:space="preserve">Good when you give reliable reasons to hire you over the others. </t>
  </si>
  <si>
    <t xml:space="preserve">Good when you can mention specifics that attract your candidacy over the others. </t>
  </si>
  <si>
    <t xml:space="preserve">Find something that is more relevant to the position that the others may lack. </t>
  </si>
  <si>
    <t xml:space="preserve">Weak reasons to hire you could leave doubt whether you are the best candidate for the role. </t>
  </si>
  <si>
    <t xml:space="preserve">Look for specifics in your qualifications that the others may likely lack. </t>
  </si>
  <si>
    <t xml:space="preserve">Poor if your reasons to hire you lack any relevance to the priorities of the position. </t>
  </si>
  <si>
    <t xml:space="preserve">Not giving solid reasons allows the other candidates to differentiate themselves from you. </t>
  </si>
  <si>
    <t xml:space="preserve">Think about what they need most for this position that you are uniquely qualified to provide. </t>
  </si>
  <si>
    <t xml:space="preserve">Excellent to come up with something to show how you're uniquely qualifief for this role. </t>
  </si>
  <si>
    <t xml:space="preserve">Awesome when you provide a remarkable story showing yourself uniquely qualified as their best candidate. </t>
  </si>
  <si>
    <t xml:space="preserve">Great by providing specific qualifications the other candidates unlikely can provide. </t>
  </si>
  <si>
    <t xml:space="preserve">Good to bring up a story showing your are probably the best suited for the role. </t>
  </si>
  <si>
    <t xml:space="preserve">Good when you show yourself uniquely believable as one of their top candidates. </t>
  </si>
  <si>
    <t xml:space="preserve">Good by providing unique qualifications the other are unlikely to provide. </t>
  </si>
  <si>
    <t xml:space="preserve">Okay to add something, but make sure it stay relevant to what the role seeks. </t>
  </si>
  <si>
    <t xml:space="preserve">Okay to share your unique qualification for the role, but make sure it's easily believable. </t>
  </si>
  <si>
    <t xml:space="preserve">Okay you can say you are uniqely qualified, but use specific examples. </t>
  </si>
  <si>
    <t xml:space="preserve">Poor if not providing anything to differentiate yourself from other candidates. </t>
  </si>
  <si>
    <t xml:space="preserve">Perhaps find another story about your qualifications, one more easily verifiable or trusted. </t>
  </si>
  <si>
    <t xml:space="preserve">Poor until you can provide enough details to fit you to the job requirements. </t>
  </si>
  <si>
    <t xml:space="preserve">Excellent you ask questions that shows you already visualized yourself in the role. </t>
  </si>
  <si>
    <t xml:space="preserve">Great your questions show you must make an informed decision for any job offer. </t>
  </si>
  <si>
    <t xml:space="preserve">Great your questions get down to some nitty gritty specifics for the position. </t>
  </si>
  <si>
    <t xml:space="preserve">Good you ask questions that shows you are ready to slide into the role. </t>
  </si>
  <si>
    <t xml:space="preserve">Good your questions show your genuine interest in the position. </t>
  </si>
  <si>
    <t xml:space="preserve">Good your questions address specifics so you can make an informed decision if offered the job. </t>
  </si>
  <si>
    <t xml:space="preserve">Okay that you have questions, but keep them relevant to this step in the hiring process. </t>
  </si>
  <si>
    <t xml:space="preserve">Make sure you don't sound like you have questions just because you should ask them. </t>
  </si>
  <si>
    <t xml:space="preserve">Okay your questions seek some info, but try getting to more specifics in the role. </t>
  </si>
  <si>
    <t xml:space="preserve">Poor if you have not questions to ask that are relevent to this stage or to the job. </t>
  </si>
  <si>
    <t xml:space="preserve">Always have questions to ask the interviewer, or risk appearing uninterested in the job. </t>
  </si>
  <si>
    <t xml:space="preserve">Poor if lack questions to show you are ready to make an informed decision for any job offer. </t>
  </si>
  <si>
    <t xml:space="preserve">After you fill in all the answers above and then rate them according to degree of relevance, authenticity, and specificity, you will see here how well you did. </t>
  </si>
  <si>
    <t xml:space="preserve">Your overall 'relevance' score: </t>
  </si>
  <si>
    <t xml:space="preserve"> or </t>
  </si>
  <si>
    <t xml:space="preserve"> percent. </t>
  </si>
  <si>
    <t xml:space="preserve">Your overall 'authenticity' score: </t>
  </si>
  <si>
    <t xml:space="preserve">Your overall 'specificity' score: </t>
  </si>
  <si>
    <t xml:space="preserve">Your overall score this time: </t>
  </si>
  <si>
    <t xml:space="preserve">I suggest you record each score here. Your first attempt serves as a baseline to improve upon. So don't worry if it sounds aweful. Improvements then appear more awesome. </t>
  </si>
  <si>
    <t xml:space="preserve">Your first score: </t>
  </si>
  <si>
    <t xml:space="preserve">This is your baseline score. Use the tips here to improve your score. Let the examples inspire you. You can do it! </t>
  </si>
  <si>
    <t xml:space="preserve">Your second score: </t>
  </si>
  <si>
    <t xml:space="preserve">Great! You're improving it. Use the tips to improve your answers further. Let the examples inspire you. You've got this! </t>
  </si>
  <si>
    <t xml:space="preserve">Don't be discouraged. Better to find now where you need to make improvements than in an actual interview. </t>
  </si>
  <si>
    <t xml:space="preserve">Your third score: </t>
  </si>
  <si>
    <t>Awesome! You're making steady improvement. Are the tips and examples helping? Do you need to practice with me?</t>
  </si>
  <si>
    <t xml:space="preserve">Take courage that you're finding more room for improvement. Let's work on it together in person. See below. </t>
  </si>
  <si>
    <t>Writing out your answers helps, but you also need to practice your answers out loud. The more you practice and become confident of your answers, the better you will sound.</t>
  </si>
  <si>
    <t xml:space="preserve">The less sure you are of your answers, the more easily you fall into the trap of what are called 'filler words' like "eh" and "um". Too many of these can cost you the job offer, since they can make you look unprepared and low on confidence. </t>
  </si>
  <si>
    <t xml:space="preserve">Whether you record your answers and count your filler words, or work with someone else, or practice with me, reducing your filler words helps to show when you are ready for the real interview. Pick one of your answers and practice it out loud three times. Then write down the total filler words you used each time. </t>
  </si>
  <si>
    <t xml:space="preserve">This is your baseline count. If you found you used several filler words, then you gave yourself plenty of room for improvement. </t>
  </si>
  <si>
    <t xml:space="preserve">Great! You're improving it. The fewer your filler words, the more confident you sound. </t>
  </si>
  <si>
    <t xml:space="preserve">It's natural to find yourself using more filler words than before. Keep practicing and you typically will reduce their use. </t>
  </si>
  <si>
    <t xml:space="preserve">Awesome! You're sounding more confident. Keep practicing to the point you feel fully comfortable with your answer. You're welcome to practice with me. </t>
  </si>
  <si>
    <t xml:space="preserve">If you keep using filler words, then perhaps we can practice together to find ways to reduce them. I have some techniques that could help you. </t>
  </si>
  <si>
    <t xml:space="preserve">Links to more info on </t>
  </si>
  <si>
    <t xml:space="preserve">Go online to find more questions for a standard HR job interview. Here are some links to get you started. Check below to narrow your search to the particular job and company so you can be better prepared for a tech interview. Yes, I also can help you practice for a tech interview. Let me help you prepare and practice so you can get that job you deserve! </t>
  </si>
  <si>
    <t xml:space="preserve">Go online to find more questions for a behavioral interview. Here are some links to get you started. Check below to narrow your search to the particular job and company so you can be better prepared for a tech interview. Yes, I also can help you practice for a tech interview. Let me help you prepare and practice so you can get that job you deserve! </t>
  </si>
  <si>
    <t xml:space="preserve">Go online to find more questions for a situational interview. Here are some links to get you started. Check below to narrow your search to the particular job and company so you can be better prepared for a tech interview. Yes, I also can help you practice for a tech interview. Let me help you prepare and practice so you can get that job you deserve! </t>
  </si>
  <si>
    <t xml:space="preserve">Go online to find more questions for a motivational interview. Here are some links to get you started. Check below to narrow your search to the particular job and company so you can be better prepared for a tech interview. Yes, I also can help you practice for a tech interview. Let me help you prepare and practice so you can get that job you deserve! </t>
  </si>
  <si>
    <t xml:space="preserve">Go online to find more questions for a competency interview. Here are some links to get you started. Check below to narrow your search to the particular job and company so you can be better prepared for a tech interview. Yes, I also can help you practice for a tech interview. Let me help you prepare and practice so you can get that job you deserve! </t>
  </si>
  <si>
    <t xml:space="preserve">Go online to find more questions for a medical residency interview. Here are some links to get you started. Check below to narrow your search to the particular residency program so you can be better prepared for the interview. Yes, I also can help you practice for this interview. Let me help you prepare and practice so you can get that job you deserve! </t>
  </si>
  <si>
    <t xml:space="preserve">Go online to find more questions for a postgrad program interview. Here are some links to get you started. Check below to narrow your search to the particular postgrad program so you can be better prepared for the interview. Yes, I also can help you practice for this interview. Let me help you prepare and practice so you can get that job you deserve! </t>
  </si>
  <si>
    <t xml:space="preserve">Go online to find more questions for a PhD program interview. Here are some links to get you started. Check below to narrow your search to the particular PhD program so you can be better prepared for the interview. Yes, I also can help you practice for this interview. Let me help you prepare and practice so you can get that job you deserve! </t>
  </si>
  <si>
    <t xml:space="preserve">Go online to find more questions to ask the interviewer. These links are mostly for questions to ask at the end of a job interview. I can find questions specific to your situation. Yes, I also can help you practice giving these questions. Let me help you prepare and practice so you can get that job you deserve! </t>
  </si>
  <si>
    <t>virtual interview</t>
  </si>
  <si>
    <t>HireVue</t>
  </si>
  <si>
    <t>willo</t>
  </si>
  <si>
    <t>remote work</t>
  </si>
  <si>
    <t>\</t>
  </si>
  <si>
    <t>stay interview Qs</t>
  </si>
  <si>
    <t>https://www.indeed.com/career-advice/interviewing/top-interview-questions-and-answers</t>
  </si>
  <si>
    <t>https://www.indeed.com/career-advice/interviewing/most-common-behavioral-interview-questions-and-answers</t>
  </si>
  <si>
    <t>https://www.indeed.com/career-advice/interviewing/motivational-interviewing-questions</t>
  </si>
  <si>
    <t>https://www.comp-site.com/-1https://www.careerhigher.co/career-advice/answering-competency-based-interview-questions-124224/</t>
  </si>
  <si>
    <t>https://www.imgprep.com/medical-residency-interview-questions</t>
  </si>
  <si>
    <t>https://www.indeed.com/career-advice/interviewing/graduate-school-interview-questions</t>
  </si>
  <si>
    <t>https://www.indeed.com/career-advice/interviewing/common-phd-interview-questions</t>
  </si>
  <si>
    <t>https://www.indeed.com/career-advice/interviewing/questions-after-interview</t>
  </si>
  <si>
    <t>https://www.exit-site.com/-1</t>
  </si>
  <si>
    <t>https://www.fastcompany.com/90722799/interview-questions-you-should-be-asking-if-the-job-is-remote</t>
  </si>
  <si>
    <t>https://www.stay-site.com/-1</t>
  </si>
  <si>
    <t>https://www.monster.com/career-advice/article/top-10-interview-questions-prep</t>
  </si>
  <si>
    <t>https://www.thebalancecareers.com/top-behavioral-interview-questions-2059618</t>
  </si>
  <si>
    <t>https://www.sit-site.com/-2</t>
  </si>
  <si>
    <t>https://www.thebalancecareers.com/motivation-interview-questions-2061271</t>
  </si>
  <si>
    <t>https://www.indeed.com/career-advice/interviewing/competency-interview-questions</t>
  </si>
  <si>
    <t>https://bemoacademicconsulting.com/blog/the-five-residency-interview-questions-that-surprised-me</t>
  </si>
  <si>
    <t>https://academicpositions.com/career-advice/10-common-phd-interview-questions</t>
  </si>
  <si>
    <t>https://www.zdnet.com/education/questions-to-ask-in-an-interview/</t>
  </si>
  <si>
    <t>https://www.exit-site.com/-2</t>
  </si>
  <si>
    <t>https://www.stay-site.com/-2</t>
  </si>
  <si>
    <t>https://novoresume.com/career-blog/interview-questions-and-best-answers-guide</t>
  </si>
  <si>
    <t>https://blog.boardinfinity.com/10-behavioural-questions-and-their-answers/</t>
  </si>
  <si>
    <t>https://www.sit-site.com/-3</t>
  </si>
  <si>
    <t>https://www.lever.co/blog/interview-questions-to-discover-commitment-and-motivation/</t>
  </si>
  <si>
    <t>https://www.indeed.com/career-advice/interviewing/competency-based-interview-question-and-answers</t>
  </si>
  <si>
    <t>https://www.shemmassianconsulting.com/blog/residency-interview-questions</t>
  </si>
  <si>
    <t>https://www.zippia.com/advice/graduate-school-interview-questions/</t>
  </si>
  <si>
    <t>https://motivatedacademic.com/phd-interview-questions/</t>
  </si>
  <si>
    <t>https://www.exit-site.com/-3</t>
  </si>
  <si>
    <t>https://www.stay-site.com/-3</t>
  </si>
  <si>
    <t>https://www.inc.com/jeff-haden/27-most-common-job-interview-questions-and-answers.html</t>
  </si>
  <si>
    <t>https://www.themuse.com/advice/behavioral-interview-questions-answers-examples</t>
  </si>
  <si>
    <t>https://www.sit-site.com/-4</t>
  </si>
  <si>
    <t>https://www.seek.com.au/career-advice/article/how-to-answer-motivation-based-interview-questions</t>
  </si>
  <si>
    <t>https://www.prospects.ac.uk/careers-advice/interview-tips/competency-based-interviews</t>
  </si>
  <si>
    <t>https://theinterviewguys.com/residency-interview-questions/</t>
  </si>
  <si>
    <t>https://www.pagepersonnel.com.au/advice/job-search/job-interview-tips/9-common-graduate-interview-questions-tips-prepare</t>
  </si>
  <si>
    <t>https://career-advice.jobs.ac.uk/phd-studentship/top-ten-phd-interview-questions-and-answers/</t>
  </si>
  <si>
    <t>https://www.exit-site.com/-4</t>
  </si>
  <si>
    <t>https://www.stay-site.com/-4</t>
  </si>
  <si>
    <t>https://career.guru99.com/how-to-answer-50-most-common-interview-questions/</t>
  </si>
  <si>
    <t>https://theinterviewguys.com/behavioral-interview-questions-and-answers-101/</t>
  </si>
  <si>
    <t>https://www.glassdoor.com/blog/guide/answer-situational-interview-questions/</t>
  </si>
  <si>
    <t>https://www.best-job-interview.com/top-interview-questions.html</t>
  </si>
  <si>
    <t>https://www.wikijob.co.uk/content/interview-advice/interview-questions/competency-based-questions</t>
  </si>
  <si>
    <t>https://resources.biginterview.com/residency-interviews/residency-interview-questions/</t>
  </si>
  <si>
    <t>https://www.scribbr.com/graduate-school/interview-questions/</t>
  </si>
  <si>
    <t>https://www.discoverphds.com/advice/applying/phd-interview-questions</t>
  </si>
  <si>
    <t>https://www.exit-site.com/-5</t>
  </si>
  <si>
    <t>https://www.stay-site.com/-5</t>
  </si>
  <si>
    <t>https://www.upgrad.com/blog/hr-interview-questions-answers/</t>
  </si>
  <si>
    <t>https://www.job-hunt.org/behavioral-interview-questions-answers/</t>
  </si>
  <si>
    <t>https://www.glassdoor.com/blog/situational-interview-questions/</t>
  </si>
  <si>
    <t>https://www.bestinterviewquestion.com/motivation-interview-questions</t>
  </si>
  <si>
    <t>https://www.interviewgold.com/advice/competency-based-interview-questions-and-answers/</t>
  </si>
  <si>
    <t>https://resources.biginterview.com/residency-interviews/top-residency-interview-questions/</t>
  </si>
  <si>
    <t>https://www.idealist.org/grad-schools/blog/preparing-grad-school-admissions-interview</t>
  </si>
  <si>
    <t>https://www.wikijob.co.uk/content/postgraduate/phd/phd-interview-questions</t>
  </si>
  <si>
    <t>https://www.exit-site.com/-6</t>
  </si>
  <si>
    <t>https://www.stay-site.com/-6</t>
  </si>
  <si>
    <t>https://hbr.org/2021/11/10-common-job-interview-questions-and-how-to-answer-them</t>
  </si>
  <si>
    <t>https://novoresume.com/career-blog/behavioral-interview-questions</t>
  </si>
  <si>
    <t>https://www.indeed.com/career-advice/interviewing/situational-interview-questions-and-answers</t>
  </si>
  <si>
    <t>https://www.brightnetwork.co.uk/graduate-career-advice/telephone-video-interviews/how-to-answer/motivational-questions/</t>
  </si>
  <si>
    <t>https://www.how2become.com/blog/25-competency-based-interview-questions-and-answers/</t>
  </si>
  <si>
    <t>https://www.indeed.com/career-advice/interviewing/common-residency-interview-questions-and-answers</t>
  </si>
  <si>
    <t>https://www.findaphd.com/advice/finding/phd-interview-questions.aspx</t>
  </si>
  <si>
    <t>https://www.exit-site.com/-7</t>
  </si>
  <si>
    <t>https://www.stay-site.com/-7</t>
  </si>
  <si>
    <t>https://www.themuse.com/advice/interview-questions-and-answers</t>
  </si>
  <si>
    <t>https://www.themartec.com/insidelook/behavioral-interview-questions</t>
  </si>
  <si>
    <t>https://www.sit-site.com/-8</t>
  </si>
  <si>
    <t>https://www.indeed.com/hire/c/info/motivational-questions</t>
  </si>
  <si>
    <t>https://www.totaljobs.com/advice/how-to-handle-competency-based-interview-questions</t>
  </si>
  <si>
    <t>https://www.residencyprogramslist.com/interview-questions</t>
  </si>
  <si>
    <t>https://www.exit-site.com/-8</t>
  </si>
  <si>
    <t>https://www.stay-site.com/-8</t>
  </si>
  <si>
    <t>https://www.thebalancecareers.com/top-interview-questions-and-best-answers-2061225</t>
  </si>
  <si>
    <t>https://careersherpa.net/behavioral-interview-questions-answers/</t>
  </si>
  <si>
    <t>https://theinterviewguys.com/situational-interview-questions-and-answers-examples-included/</t>
  </si>
  <si>
    <t>https://ejoy-english.com/blog/answer-motivation-interview-question-perfectly/</t>
  </si>
  <si>
    <t>https://megainterview.com/home/competency-job-interview-questions-answers/</t>
  </si>
  <si>
    <t>https://www.prospectivedoctor.com/medical-residency-interview-questions-answers/</t>
  </si>
  <si>
    <t>https://www.exit-site.com/-9</t>
  </si>
  <si>
    <t>https://www.stay-site.com/-9</t>
  </si>
  <si>
    <t>https://www.roberthalf.co.nz/career-advice/interview/common-questions</t>
  </si>
  <si>
    <t>https://www.inc.com/jeff-haden/9-most-common-behavioral-interview-questions-and-a.html</t>
  </si>
  <si>
    <t>https://www.thebalancecareers.com/situational-interviews-2061636</t>
  </si>
  <si>
    <t>https://www.stakeholdermap.com/business/interview-questions-motivation.html</t>
  </si>
  <si>
    <t>https://www.reed.co.uk/career-advice/how-to-answer-competency-based-interview-questions/</t>
  </si>
  <si>
    <t>https://www.exit-site.com/-10</t>
  </si>
  <si>
    <t>https://www.stay-site.com/-10</t>
  </si>
  <si>
    <t>https://www.kforce.com/articles/common-behavioral-interview-questions/</t>
  </si>
  <si>
    <t>https://www.best-job-interview.com/situational-interview-questions.html</t>
  </si>
  <si>
    <t>https://www.job-interview-site.com/motivational-interviewing-questions-and-answers.html</t>
  </si>
  <si>
    <t>https://www.jobtestprep.co.uk/competency-based-interview-questions</t>
  </si>
  <si>
    <t>https://www.exit-site.com/-11</t>
  </si>
  <si>
    <t>https://www.stay-site.com/-11</t>
  </si>
  <si>
    <t>https://www.roberthalf.com/blog/job-interview-tips/why-you-need-to-prepare-for-behavioral-interview-questionshttps://www.beh-site.com/-12</t>
  </si>
  <si>
    <t>https://www.careerprofiles.info/situational-interview-questions.html</t>
  </si>
  <si>
    <t>https://www.youtube.com/watch?v=1OkDmdKKfaM</t>
  </si>
  <si>
    <t>https://walton.uark.edu/career/files_career_center/Extensive_List_of_Competency-Based_Interview_Questions.pdf</t>
  </si>
  <si>
    <t>https://www.exit-site.com/-12</t>
  </si>
  <si>
    <t>https://www.stay-site.com/-12</t>
  </si>
  <si>
    <t>https://www.sit-site.com/-13</t>
  </si>
  <si>
    <t>https://www.globalguideline.com/interview_questions/Questions.php?sc=Motivational</t>
  </si>
  <si>
    <t>https://www.thebalancecareers.com/competency-based-interview-questions-2061195</t>
  </si>
  <si>
    <t>https://www.exit-site.com/-13</t>
  </si>
  <si>
    <t>https://www.stay-site.com/-13</t>
  </si>
  <si>
    <t>https://www.careerprofiles.info/competency-based-interview-questions.html</t>
  </si>
  <si>
    <t>https://www.exit-site.com/-14</t>
  </si>
  <si>
    <t>https://www.stay-site.com/-14</t>
  </si>
  <si>
    <t>https://www.hays.net.nz/career-advice/interview-tips/how-to-answer-competency-based-interview-questions</t>
  </si>
  <si>
    <t>https://www.exit-site.com/-15</t>
  </si>
  <si>
    <t>https://www.stay-site.com/-15</t>
  </si>
  <si>
    <t>https://www.exit-site.com/-16</t>
  </si>
  <si>
    <t>https://www.stay-site.com/-16</t>
  </si>
  <si>
    <t xml:space="preserve">To find specific interview questions and answers to prepare for your upcoming tech interview, go to your favorite search engine and enter: </t>
  </si>
  <si>
    <t xml:space="preserve">To find specific interview questions and answers to prepare for your upcoming tech interview, go to your favorite search engine and enter your job position and "job interview questions and answers." </t>
  </si>
  <si>
    <t xml:space="preserve">I can help you practice your tech interview. Let's set up a time and help you get that position you have earned. </t>
  </si>
  <si>
    <t>https://www.indeed.com/career-advice/interviewing/interview-question-what-are-your-strengths-and-weaknesses</t>
  </si>
  <si>
    <t>https://rocket-resume.com/resources/8-types-of-interview-questions</t>
  </si>
  <si>
    <t>https://www.cbinsights.com/research/team-blog/best-job-interview-questions-business-tech/</t>
  </si>
  <si>
    <t>https://www.healthecareers.com/articles/career/the-10-toughest-job-interview-questions</t>
  </si>
  <si>
    <t>https://zety.com/blog/job-interview-questions-and-answers</t>
  </si>
  <si>
    <t>https://www.ramseysolutions.com/career-advice/top-interview-questions-and-answers</t>
  </si>
  <si>
    <t>https://www.thejub.com/millennial-career-resources/2018/3/11/common-interview-questions-and-how-to-interview-well</t>
  </si>
  <si>
    <r>
      <t xml:space="preserve">Other possible questions </t>
    </r>
    <r>
      <rPr>
        <b/>
        <sz val="20"/>
        <color theme="0" tint="-0.14999847407452621"/>
        <rFont val="Tahoma"/>
        <family val="2"/>
      </rPr>
      <t>you may get</t>
    </r>
  </si>
  <si>
    <t>vital to program</t>
  </si>
  <si>
    <t>central to program</t>
  </si>
  <si>
    <t>irrelevant to program</t>
  </si>
  <si>
    <t>fits program somewhat</t>
  </si>
  <si>
    <t>covers requirements closely</t>
  </si>
  <si>
    <t>n/a</t>
  </si>
  <si>
    <t>exactly matches requirements</t>
  </si>
  <si>
    <t>What did you like most about your last job?</t>
  </si>
  <si>
    <t>What did you like least about your last job?</t>
  </si>
  <si>
    <r>
      <t xml:space="preserve">Better with practice </t>
    </r>
    <r>
      <rPr>
        <b/>
        <sz val="20"/>
        <color rgb="FFFFE1FF"/>
        <rFont val="Tahoma"/>
        <family val="2"/>
      </rPr>
      <t>in person</t>
    </r>
  </si>
  <si>
    <t>Avoid overpromising them your commitment to a future no one can know. Of course, you don't want to say you expect to be working elsewhere in five years, or starting your own business, even if that is likely. Assure them they are central to your current career trajectory.</t>
  </si>
  <si>
    <t>Think about what you offer that other candidates can unlikely offer. What particular experience or qualifications others are not likely to have. Emphasize these qualities with your passion for the opportunity to join this team, this company. You're almost there!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</si>
</sst>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44" x14ac:knownFonts="1">
    <font>
      <sz val="11"/>
      <color theme="1"/>
      <name val="Calibri"/>
      <family val="2"/>
      <scheme val="minor"/>
    </font>
    <font>
      <sz val="11"/>
      <color theme="1"/>
      <name val="Calibri"/>
      <family val="2"/>
      <scheme val="minor"/>
    </font>
    <font>
      <u/>
      <sz val="11"/>
      <color theme="10"/>
      <name val="Calibri"/>
      <family val="2"/>
      <scheme val="minor"/>
    </font>
    <font>
      <b/>
      <sz val="54"/>
      <color rgb="FFD2FFE6"/>
      <name val="Tahoma"/>
      <family val="2"/>
    </font>
    <font>
      <sz val="10"/>
      <color theme="1"/>
      <name val="Arial Narrow"/>
      <family val="2"/>
    </font>
    <font>
      <sz val="36"/>
      <color rgb="FFF0CDFF"/>
      <name val="Arial Black"/>
      <family val="2"/>
    </font>
    <font>
      <sz val="48"/>
      <color theme="1"/>
      <name val="Arial Narrow"/>
      <family val="2"/>
    </font>
    <font>
      <sz val="20"/>
      <color rgb="FFF0CDFF"/>
      <name val="Arial Black"/>
      <family val="2"/>
    </font>
    <font>
      <sz val="18"/>
      <color rgb="FF3C1955"/>
      <name val="Arial Black"/>
      <family val="2"/>
    </font>
    <font>
      <sz val="17"/>
      <color rgb="FFF0CDFF"/>
      <name val="Arial Black"/>
      <family val="2"/>
    </font>
    <font>
      <sz val="10"/>
      <color theme="0"/>
      <name val="Wingdings 3"/>
      <family val="1"/>
      <charset val="2"/>
    </font>
    <font>
      <sz val="9"/>
      <color theme="1"/>
      <name val="Arial Narrow"/>
      <family val="2"/>
    </font>
    <font>
      <b/>
      <sz val="10"/>
      <color rgb="FF0070C0"/>
      <name val="Arial Black"/>
      <family val="2"/>
    </font>
    <font>
      <b/>
      <sz val="11"/>
      <color rgb="FF004623"/>
      <name val="Arial Narrow"/>
      <family val="2"/>
    </font>
    <font>
      <b/>
      <sz val="12"/>
      <color rgb="FF0070C0"/>
      <name val="Arial"/>
      <family val="2"/>
    </font>
    <font>
      <b/>
      <sz val="20"/>
      <color theme="0"/>
      <name val="Wingdings 3"/>
      <family val="1"/>
      <charset val="2"/>
    </font>
    <font>
      <b/>
      <sz val="24"/>
      <color rgb="FF002060"/>
      <name val="Tahoma"/>
      <family val="2"/>
    </font>
    <font>
      <sz val="14"/>
      <color theme="1"/>
      <name val="Arial"/>
      <family val="2"/>
    </font>
    <font>
      <b/>
      <sz val="14"/>
      <color theme="1"/>
      <name val="Arial"/>
      <family val="2"/>
    </font>
    <font>
      <sz val="12"/>
      <color theme="1"/>
      <name val="Arial"/>
      <family val="2"/>
    </font>
    <font>
      <b/>
      <sz val="16"/>
      <color rgb="FFA0FFCD"/>
      <name val="Wingdings 3"/>
      <family val="1"/>
      <charset val="2"/>
    </font>
    <font>
      <b/>
      <sz val="27"/>
      <color rgb="FFA0FFCD"/>
      <name val="Tahoma"/>
      <family val="2"/>
    </font>
    <font>
      <b/>
      <sz val="26"/>
      <color rgb="FF7030A0"/>
      <name val="Arial"/>
      <family val="2"/>
    </font>
    <font>
      <b/>
      <sz val="9"/>
      <color theme="1"/>
      <name val="Arial"/>
      <family val="2"/>
    </font>
    <font>
      <b/>
      <sz val="14"/>
      <color rgb="FF4B1E64"/>
      <name val="Arial Narrow"/>
      <family val="2"/>
    </font>
    <font>
      <b/>
      <sz val="14"/>
      <color theme="9" tint="-0.499984740745262"/>
      <name val="Arial Narrow"/>
      <family val="2"/>
    </font>
    <font>
      <b/>
      <sz val="14"/>
      <color rgb="FF7030A0"/>
      <name val="Arial"/>
      <family val="2"/>
    </font>
    <font>
      <b/>
      <sz val="10"/>
      <color theme="7" tint="-0.499984740745262"/>
      <name val="Arial Narrow"/>
      <family val="2"/>
    </font>
    <font>
      <b/>
      <sz val="11.5"/>
      <color theme="1"/>
      <name val="Arial"/>
      <family val="2"/>
    </font>
    <font>
      <b/>
      <sz val="14"/>
      <color rgb="FF00B050"/>
      <name val="Arial Black"/>
      <family val="2"/>
    </font>
    <font>
      <sz val="20"/>
      <color theme="0"/>
      <name val="Wingdings 3"/>
      <family val="1"/>
      <charset val="2"/>
    </font>
    <font>
      <b/>
      <sz val="20"/>
      <color rgb="FF371950"/>
      <name val="Tahoma"/>
      <family val="2"/>
    </font>
    <font>
      <b/>
      <sz val="10"/>
      <color theme="1"/>
      <name val="Arial Narrow"/>
      <family val="2"/>
    </font>
    <font>
      <b/>
      <sz val="10"/>
      <color rgb="FFFF9999"/>
      <name val="Arial Narrow"/>
      <family val="2"/>
    </font>
    <font>
      <sz val="18"/>
      <color rgb="FFE1C8FF"/>
      <name val="Arial Black"/>
      <family val="2"/>
    </font>
    <font>
      <sz val="10.5"/>
      <color theme="1"/>
      <name val="Tahoma"/>
      <family val="2"/>
    </font>
    <font>
      <sz val="10"/>
      <color rgb="FF000000"/>
      <name val="Tahoma"/>
      <family val="2"/>
    </font>
    <font>
      <b/>
      <sz val="12"/>
      <color theme="1" tint="0.499984740745262"/>
      <name val="Franklin Gothic Heavy"/>
      <family val="2"/>
    </font>
    <font>
      <sz val="10"/>
      <color theme="1"/>
      <name val="Arial Black"/>
      <family val="2"/>
    </font>
    <font>
      <b/>
      <sz val="16"/>
      <color rgb="FF371950"/>
      <name val="Tahoma"/>
      <family val="2"/>
    </font>
    <font>
      <sz val="12"/>
      <color theme="1"/>
      <name val="Tahoma"/>
      <family val="2"/>
    </font>
    <font>
      <sz val="16"/>
      <color theme="1"/>
      <name val="Tahoma"/>
      <family val="2"/>
    </font>
    <font>
      <sz val="14"/>
      <color theme="1"/>
      <name val="Tahoma"/>
      <family val="2"/>
    </font>
    <font>
      <b/>
      <sz val="16"/>
      <color theme="1"/>
      <name val="Tahoma"/>
      <family val="2"/>
    </font>
    <font>
      <b/>
      <sz val="13"/>
      <color rgb="FFF0F5EB"/>
      <name val="Arial Narrow"/>
      <family val="2"/>
    </font>
    <font>
      <sz val="10"/>
      <color rgb="FFF0F5EB"/>
      <name val="Arial Narrow"/>
      <family val="2"/>
    </font>
    <font>
      <b/>
      <sz val="12"/>
      <color theme="1"/>
      <name val="Arial Narrow"/>
      <family val="2"/>
    </font>
    <font>
      <sz val="11"/>
      <color theme="1"/>
      <name val="Arial"/>
      <family val="2"/>
    </font>
    <font>
      <sz val="8"/>
      <color theme="1" tint="0.34998626667073579"/>
      <name val="Arial Black"/>
      <family val="2"/>
    </font>
    <font>
      <sz val="8"/>
      <color theme="1"/>
      <name val="Arial Black"/>
      <family val="2"/>
    </font>
    <font>
      <b/>
      <sz val="12"/>
      <color theme="1"/>
      <name val="Arial"/>
      <family val="2"/>
    </font>
    <font>
      <b/>
      <sz val="18"/>
      <color rgb="FF371950"/>
      <name val="Tahoma"/>
      <family val="2"/>
    </font>
    <font>
      <sz val="14"/>
      <color theme="1"/>
      <name val="Trebuchet MS"/>
      <family val="2"/>
    </font>
    <font>
      <sz val="11"/>
      <color theme="1"/>
      <name val="Arial Narrow"/>
      <family val="2"/>
    </font>
    <font>
      <b/>
      <sz val="11"/>
      <color theme="1"/>
      <name val="Arial"/>
      <family val="2"/>
    </font>
    <font>
      <sz val="13"/>
      <color theme="1"/>
      <name val="Times New Roman"/>
      <family val="1"/>
    </font>
    <font>
      <b/>
      <sz val="11"/>
      <color rgb="FF007846"/>
      <name val="Arial"/>
      <family val="2"/>
    </font>
    <font>
      <sz val="11"/>
      <color rgb="FF007846"/>
      <name val="Arial"/>
      <family val="2"/>
    </font>
    <font>
      <sz val="9"/>
      <color rgb="FF007846"/>
      <name val="Arial Narrow"/>
      <family val="2"/>
    </font>
    <font>
      <sz val="11"/>
      <color rgb="FF007846"/>
      <name val="Arial Narrow"/>
      <family val="2"/>
    </font>
    <font>
      <sz val="12"/>
      <color rgb="FF37144B"/>
      <name val="Arial Narrow"/>
      <family val="2"/>
    </font>
    <font>
      <b/>
      <sz val="14"/>
      <color rgb="FFF0F5EB"/>
      <name val="Arial Black"/>
      <family val="2"/>
    </font>
    <font>
      <b/>
      <sz val="14"/>
      <color theme="1"/>
      <name val="Trebuchet MS"/>
      <family val="2"/>
    </font>
    <font>
      <sz val="10.5"/>
      <color theme="1"/>
      <name val="Arial"/>
      <family val="2"/>
    </font>
    <font>
      <sz val="9"/>
      <color theme="1"/>
      <name val="Arial Black"/>
      <family val="2"/>
    </font>
    <font>
      <sz val="10"/>
      <color rgb="FF00B050"/>
      <name val="Arial Narrow"/>
      <family val="2"/>
    </font>
    <font>
      <b/>
      <sz val="24"/>
      <color theme="9" tint="0.79998168889431442"/>
      <name val="Tahoma"/>
      <family val="2"/>
    </font>
    <font>
      <sz val="12"/>
      <color theme="1"/>
      <name val="Arial Narrow"/>
      <family val="2"/>
    </font>
    <font>
      <sz val="13"/>
      <color theme="1"/>
      <name val="Arial Narrow"/>
      <family val="2"/>
    </font>
    <font>
      <b/>
      <sz val="18"/>
      <color rgb="FFF5DCFF"/>
      <name val="Arial"/>
      <family val="2"/>
    </font>
    <font>
      <sz val="12"/>
      <color rgb="FFF5DCFF"/>
      <name val="Arial"/>
      <family val="2"/>
    </font>
    <font>
      <sz val="24"/>
      <color rgb="FF009646"/>
      <name val="Arial Black"/>
      <family val="2"/>
    </font>
    <font>
      <b/>
      <sz val="15"/>
      <color theme="1"/>
      <name val="Arial"/>
      <family val="2"/>
    </font>
    <font>
      <b/>
      <sz val="12"/>
      <color rgb="FF730000"/>
      <name val="Arial"/>
      <family val="2"/>
    </font>
    <font>
      <sz val="11"/>
      <color rgb="FF002060"/>
      <name val="Arial Narrow"/>
      <family val="2"/>
    </font>
    <font>
      <b/>
      <sz val="18"/>
      <color rgb="FF480048"/>
      <name val="Source Sans Pro"/>
      <family val="2"/>
    </font>
    <font>
      <b/>
      <sz val="18"/>
      <color theme="1"/>
      <name val="Source Sans Pro"/>
      <family val="2"/>
    </font>
    <font>
      <sz val="12"/>
      <color rgb="FF000000"/>
      <name val="Tahoma"/>
      <family val="2"/>
    </font>
    <font>
      <b/>
      <sz val="16"/>
      <color rgb="FFF5DCFF"/>
      <name val="Tahoma"/>
      <family val="2"/>
    </font>
    <font>
      <b/>
      <sz val="20"/>
      <color rgb="FFC8FFE1"/>
      <name val="Tahoma"/>
      <family val="2"/>
    </font>
    <font>
      <sz val="9"/>
      <color theme="1"/>
      <name val="Tahoma"/>
      <family val="2"/>
    </font>
    <font>
      <sz val="11"/>
      <color theme="0"/>
      <name val="Wingdings 3"/>
      <family val="1"/>
      <charset val="2"/>
    </font>
    <font>
      <b/>
      <sz val="15"/>
      <color rgb="FF004623"/>
      <name val="Tahoma"/>
      <family val="2"/>
    </font>
    <font>
      <sz val="11"/>
      <color rgb="FF000000"/>
      <name val="Tahoma"/>
      <family val="2"/>
    </font>
    <font>
      <sz val="14"/>
      <color rgb="FFB905FF"/>
      <name val="Wingdings 3"/>
      <family val="1"/>
      <charset val="2"/>
    </font>
    <font>
      <sz val="14"/>
      <color rgb="FF480048"/>
      <name val="Tahoma"/>
      <family val="2"/>
    </font>
    <font>
      <sz val="14"/>
      <color theme="9" tint="-0.499984740745262"/>
      <name val="Tahoma"/>
      <family val="2"/>
    </font>
    <font>
      <b/>
      <sz val="12"/>
      <color theme="1"/>
      <name val="Tahoma"/>
      <family val="2"/>
    </font>
    <font>
      <sz val="17"/>
      <color rgb="FFC8FFE1"/>
      <name val="Arial Black"/>
      <family val="2"/>
    </font>
    <font>
      <b/>
      <sz val="12"/>
      <color rgb="FF009641"/>
      <name val="Tahoma"/>
      <family val="2"/>
    </font>
    <font>
      <i/>
      <sz val="12"/>
      <color rgb="FF009641"/>
      <name val="Tahoma"/>
      <family val="2"/>
    </font>
    <font>
      <sz val="12"/>
      <color theme="1"/>
      <name val="Times New Roman"/>
      <family val="1"/>
    </font>
    <font>
      <sz val="8"/>
      <color theme="1"/>
      <name val="Arial Narrow"/>
      <family val="2"/>
    </font>
    <font>
      <i/>
      <sz val="10"/>
      <color theme="1"/>
      <name val="Arial Narrow"/>
      <family val="2"/>
    </font>
    <font>
      <b/>
      <sz val="10"/>
      <color rgb="FF00B0F0"/>
      <name val="Arial Narrow"/>
      <family val="2"/>
    </font>
    <font>
      <sz val="10"/>
      <color rgb="FF00B0F0"/>
      <name val="Arial Narrow"/>
      <family val="2"/>
    </font>
    <font>
      <b/>
      <sz val="10"/>
      <color theme="1"/>
      <name val="Arial Black"/>
      <family val="2"/>
    </font>
    <font>
      <sz val="10"/>
      <color rgb="FF7030A0"/>
      <name val="Arial Narrow"/>
      <family val="2"/>
    </font>
    <font>
      <sz val="12"/>
      <color theme="1"/>
      <name val="Arial Black"/>
      <family val="2"/>
    </font>
    <font>
      <sz val="10"/>
      <color theme="8" tint="0.39997558519241921"/>
      <name val="Arial Narrow"/>
      <family val="2"/>
    </font>
    <font>
      <sz val="9"/>
      <color theme="8" tint="0.39997558519241921"/>
      <name val="Arial Narrow"/>
      <family val="2"/>
    </font>
    <font>
      <b/>
      <sz val="10"/>
      <color rgb="FF00B0F0"/>
      <name val="Arial Black"/>
      <family val="2"/>
    </font>
    <font>
      <sz val="14"/>
      <color theme="0"/>
      <name val="Arial"/>
      <family val="2"/>
    </font>
    <font>
      <sz val="10"/>
      <color rgb="FFF5DCFF"/>
      <name val="Arial Narrow"/>
      <family val="2"/>
    </font>
    <font>
      <sz val="9"/>
      <color rgb="FFF5DCFF"/>
      <name val="Arial Narrow"/>
      <family val="2"/>
    </font>
    <font>
      <sz val="10"/>
      <color rgb="FF009646"/>
      <name val="Arial Narrow"/>
      <family val="2"/>
    </font>
    <font>
      <sz val="9"/>
      <color rgb="FF009646"/>
      <name val="Arial Narrow"/>
      <family val="2"/>
    </font>
    <font>
      <b/>
      <sz val="14"/>
      <color theme="1"/>
      <name val="Arial Black"/>
      <family val="2"/>
    </font>
    <font>
      <sz val="11"/>
      <color theme="1"/>
      <name val="Trebuchet MS"/>
      <family val="2"/>
    </font>
    <font>
      <sz val="10"/>
      <color rgb="FF92D050"/>
      <name val="Arial Narrow"/>
      <family val="2"/>
    </font>
    <font>
      <sz val="10"/>
      <color rgb="FF0070C0"/>
      <name val="Arial Narrow"/>
      <family val="2"/>
    </font>
    <font>
      <sz val="10"/>
      <color rgb="FFE1C8FF"/>
      <name val="Arial Narrow"/>
      <family val="2"/>
    </font>
    <font>
      <sz val="9"/>
      <color rgb="FFE1C8FF"/>
      <name val="Arial Narrow"/>
      <family val="2"/>
    </font>
    <font>
      <b/>
      <sz val="11"/>
      <color rgb="FF000000"/>
      <name val="Calibri"/>
      <family val="2"/>
      <scheme val="minor"/>
    </font>
    <font>
      <sz val="11"/>
      <color rgb="FF000000"/>
      <name val="Calibri"/>
      <family val="2"/>
      <scheme val="minor"/>
    </font>
    <font>
      <sz val="10"/>
      <color rgb="FF7030A0"/>
      <name val="Arial Black"/>
      <family val="2"/>
    </font>
    <font>
      <b/>
      <sz val="10"/>
      <color rgb="FF7030A0"/>
      <name val="Arial Narrow"/>
      <family val="2"/>
    </font>
    <font>
      <b/>
      <sz val="9"/>
      <color theme="1"/>
      <name val="Arial Narrow"/>
      <family val="2"/>
    </font>
    <font>
      <b/>
      <sz val="10"/>
      <color theme="1"/>
      <name val="Arial"/>
      <family val="2"/>
    </font>
    <font>
      <b/>
      <sz val="9"/>
      <color rgb="FF7030A0"/>
      <name val="Arial Narrow"/>
      <family val="2"/>
    </font>
    <font>
      <sz val="10"/>
      <color theme="0" tint="-0.499984740745262"/>
      <name val="Arial Narrow"/>
      <family val="2"/>
    </font>
    <font>
      <sz val="9"/>
      <color theme="0" tint="-0.499984740745262"/>
      <name val="Arial Narrow"/>
      <family val="2"/>
    </font>
    <font>
      <sz val="10"/>
      <color theme="0" tint="-0.34998626667073579"/>
      <name val="Arial Narrow"/>
      <family val="2"/>
    </font>
    <font>
      <sz val="9"/>
      <color theme="0" tint="-0.34998626667073579"/>
      <name val="Arial Narrow"/>
      <family val="2"/>
    </font>
    <font>
      <b/>
      <sz val="10"/>
      <color theme="0" tint="-0.34998626667073579"/>
      <name val="Arial Narrow"/>
      <family val="2"/>
    </font>
    <font>
      <sz val="9"/>
      <color rgb="FF7030A0"/>
      <name val="Arial Narrow"/>
      <family val="2"/>
    </font>
    <font>
      <b/>
      <sz val="10"/>
      <color rgb="FF7030A0"/>
      <name val="Arial Black"/>
      <family val="2"/>
    </font>
    <font>
      <b/>
      <sz val="18"/>
      <color theme="9" tint="0.79998168889431442"/>
      <name val="Tahoma"/>
      <family val="2"/>
    </font>
    <font>
      <sz val="10"/>
      <color rgb="FFE1C8FF"/>
      <name val="Wingdings 3"/>
      <family val="1"/>
      <charset val="2"/>
    </font>
    <font>
      <b/>
      <sz val="8"/>
      <color theme="1"/>
      <name val="Arial Narrow"/>
      <family val="2"/>
    </font>
    <font>
      <u/>
      <sz val="9"/>
      <color theme="10"/>
      <name val="Calibri"/>
      <family val="2"/>
      <scheme val="minor"/>
    </font>
    <font>
      <u/>
      <sz val="10"/>
      <color theme="10"/>
      <name val="Calibri"/>
      <family val="2"/>
      <scheme val="minor"/>
    </font>
    <font>
      <sz val="8"/>
      <color theme="0"/>
      <name val="Tw Cen MT Condensed"/>
      <family val="2"/>
    </font>
    <font>
      <b/>
      <sz val="12"/>
      <color indexed="42"/>
      <name val="Tahoma"/>
      <family val="2"/>
    </font>
    <font>
      <b/>
      <sz val="20"/>
      <color indexed="42"/>
      <name val="Tahoma"/>
      <family val="2"/>
    </font>
    <font>
      <b/>
      <sz val="9"/>
      <color indexed="81"/>
      <name val="Tahoma"/>
      <family val="2"/>
    </font>
    <font>
      <sz val="9"/>
      <color indexed="81"/>
      <name val="Tahoma"/>
      <family val="2"/>
    </font>
    <font>
      <b/>
      <sz val="10"/>
      <color indexed="11"/>
      <name val="Tahoma"/>
      <family val="2"/>
    </font>
    <font>
      <b/>
      <sz val="12"/>
      <color indexed="81"/>
      <name val="Tahoma"/>
      <family val="2"/>
    </font>
    <font>
      <sz val="11"/>
      <color indexed="81"/>
      <name val="Tahoma"/>
      <family val="2"/>
    </font>
    <font>
      <b/>
      <i/>
      <sz val="11"/>
      <color indexed="81"/>
      <name val="Tahoma"/>
      <family val="2"/>
    </font>
    <font>
      <sz val="9"/>
      <color indexed="20"/>
      <name val="Tahoma"/>
      <family val="2"/>
    </font>
    <font>
      <b/>
      <sz val="20"/>
      <color theme="0" tint="-0.14999847407452621"/>
      <name val="Tahoma"/>
      <family val="2"/>
    </font>
    <font>
      <b/>
      <sz val="20"/>
      <color rgb="FFFFE1FF"/>
      <name val="Tahoma"/>
      <family val="2"/>
    </font>
  </fonts>
  <fills count="27">
    <fill>
      <patternFill patternType="none"/>
    </fill>
    <fill>
      <patternFill patternType="gray125"/>
    </fill>
    <fill>
      <patternFill patternType="solid">
        <fgColor rgb="FF3C1E5A"/>
        <bgColor indexed="64"/>
      </patternFill>
    </fill>
    <fill>
      <patternFill patternType="solid">
        <fgColor theme="0"/>
        <bgColor indexed="64"/>
      </patternFill>
    </fill>
    <fill>
      <patternFill patternType="solid">
        <fgColor rgb="FFE1C8FF"/>
        <bgColor indexed="64"/>
      </patternFill>
    </fill>
    <fill>
      <patternFill patternType="solid">
        <fgColor rgb="FFF0CDFF"/>
        <bgColor indexed="64"/>
      </patternFill>
    </fill>
    <fill>
      <patternFill patternType="solid">
        <fgColor rgb="FFF0F5EB"/>
        <bgColor indexed="64"/>
      </patternFill>
    </fill>
    <fill>
      <patternFill patternType="solid">
        <fgColor rgb="FFD2FFE6"/>
        <bgColor indexed="64"/>
      </patternFill>
    </fill>
    <fill>
      <patternFill patternType="solid">
        <fgColor rgb="FFC896FF"/>
        <bgColor indexed="64"/>
      </patternFill>
    </fill>
    <fill>
      <patternFill patternType="solid">
        <fgColor rgb="FF480048"/>
        <bgColor indexed="64"/>
      </patternFill>
    </fill>
    <fill>
      <patternFill patternType="solid">
        <fgColor rgb="FFD7B9FF"/>
        <bgColor indexed="64"/>
      </patternFill>
    </fill>
    <fill>
      <patternFill patternType="solid">
        <fgColor rgb="FF00501E"/>
        <bgColor indexed="64"/>
      </patternFill>
    </fill>
    <fill>
      <patternFill patternType="solid">
        <fgColor theme="9" tint="0.59999389629810485"/>
        <bgColor indexed="64"/>
      </patternFill>
    </fill>
    <fill>
      <patternFill patternType="solid">
        <fgColor rgb="FFD9EACE"/>
        <bgColor indexed="64"/>
      </patternFill>
    </fill>
    <fill>
      <patternFill patternType="solid">
        <fgColor rgb="FFA0FF64"/>
        <bgColor indexed="64"/>
      </patternFill>
    </fill>
    <fill>
      <patternFill patternType="solid">
        <fgColor rgb="FFCCFFCC"/>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00B050"/>
        <bgColor indexed="64"/>
      </patternFill>
    </fill>
    <fill>
      <patternFill patternType="solid">
        <fgColor rgb="FFF0FECE"/>
        <bgColor indexed="64"/>
      </patternFill>
    </fill>
    <fill>
      <patternFill patternType="solid">
        <fgColor rgb="FF004623"/>
        <bgColor indexed="64"/>
      </patternFill>
    </fill>
    <fill>
      <patternFill patternType="solid">
        <fgColor rgb="FF009641"/>
        <bgColor indexed="64"/>
      </patternFill>
    </fill>
    <fill>
      <patternFill patternType="solid">
        <fgColor rgb="FFA0FFCD"/>
        <bgColor indexed="64"/>
      </patternFill>
    </fill>
    <fill>
      <patternFill patternType="solid">
        <fgColor rgb="FFFFFF00"/>
        <bgColor indexed="64"/>
      </patternFill>
    </fill>
    <fill>
      <patternFill patternType="solid">
        <fgColor theme="7" tint="0.79998168889431442"/>
        <bgColor indexed="64"/>
      </patternFill>
    </fill>
    <fill>
      <patternFill patternType="solid">
        <fgColor rgb="FFDFEDD7"/>
        <bgColor indexed="64"/>
      </patternFill>
    </fill>
    <fill>
      <patternFill patternType="solid">
        <fgColor rgb="FF7030A0"/>
        <bgColor indexed="64"/>
      </patternFill>
    </fill>
  </fills>
  <borders count="81">
    <border>
      <left/>
      <right/>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dashed">
        <color rgb="FFEBDCFF"/>
      </left>
      <right/>
      <top style="dashed">
        <color rgb="FFEBDCFF"/>
      </top>
      <bottom/>
      <diagonal/>
    </border>
    <border>
      <left/>
      <right/>
      <top style="dashed">
        <color rgb="FFEBDCFF"/>
      </top>
      <bottom/>
      <diagonal/>
    </border>
    <border>
      <left/>
      <right style="dashed">
        <color rgb="FFEBDCFF"/>
      </right>
      <top style="dashed">
        <color rgb="FFEBDCFF"/>
      </top>
      <bottom/>
      <diagonal/>
    </border>
    <border>
      <left style="dashed">
        <color rgb="FFEBDCFF"/>
      </left>
      <right/>
      <top/>
      <bottom style="dashed">
        <color rgb="FFEBDCFF"/>
      </bottom>
      <diagonal/>
    </border>
    <border>
      <left/>
      <right/>
      <top/>
      <bottom style="dashed">
        <color rgb="FFEBDCFF"/>
      </bottom>
      <diagonal/>
    </border>
    <border>
      <left/>
      <right style="dashed">
        <color rgb="FFEBDCFF"/>
      </right>
      <top/>
      <bottom style="dashed">
        <color rgb="FFEBDCFF"/>
      </bottom>
      <diagonal/>
    </border>
    <border>
      <left style="dashed">
        <color rgb="FFEBDCFF"/>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auto="1"/>
      </bottom>
      <diagonal/>
    </border>
    <border>
      <left/>
      <right style="thick">
        <color indexed="64"/>
      </right>
      <top/>
      <bottom style="thick">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rgb="FF7030A0"/>
      </left>
      <right/>
      <top style="double">
        <color rgb="FF7030A0"/>
      </top>
      <bottom style="double">
        <color rgb="FF7030A0"/>
      </bottom>
      <diagonal/>
    </border>
    <border>
      <left/>
      <right/>
      <top style="double">
        <color rgb="FF7030A0"/>
      </top>
      <bottom style="double">
        <color rgb="FF7030A0"/>
      </bottom>
      <diagonal/>
    </border>
    <border>
      <left/>
      <right style="double">
        <color rgb="FF7030A0"/>
      </right>
      <top style="double">
        <color rgb="FF7030A0"/>
      </top>
      <bottom style="double">
        <color rgb="FF7030A0"/>
      </bottom>
      <diagonal/>
    </border>
    <border>
      <left/>
      <right style="thin">
        <color indexed="64"/>
      </right>
      <top style="thin">
        <color rgb="FF00B050"/>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style="medium">
        <color rgb="FFE1C8FF"/>
      </left>
      <right style="hair">
        <color indexed="64"/>
      </right>
      <top style="medium">
        <color rgb="FF7030A0"/>
      </top>
      <bottom style="medium">
        <color rgb="FF7030A0"/>
      </bottom>
      <diagonal/>
    </border>
    <border>
      <left style="hair">
        <color indexed="64"/>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rgb="FF00B050"/>
      </left>
      <right/>
      <top style="thick">
        <color theme="9" tint="-0.499984740745262"/>
      </top>
      <bottom/>
      <diagonal/>
    </border>
    <border>
      <left/>
      <right/>
      <top style="thick">
        <color theme="9" tint="-0.499984740745262"/>
      </top>
      <bottom/>
      <diagonal/>
    </border>
    <border>
      <left/>
      <right style="thin">
        <color indexed="64"/>
      </right>
      <top style="thick">
        <color theme="9" tint="-0.499984740745262"/>
      </top>
      <bottom/>
      <diagonal/>
    </border>
    <border>
      <left/>
      <right style="thin">
        <color rgb="FF00B050"/>
      </right>
      <top style="thick">
        <color theme="9" tint="-0.499984740745262"/>
      </top>
      <bottom/>
      <diagonal/>
    </border>
    <border>
      <left/>
      <right/>
      <top/>
      <bottom style="medium">
        <color rgb="FFEBFFEB"/>
      </bottom>
      <diagonal/>
    </border>
    <border>
      <left style="medium">
        <color rgb="FFEBFFEB"/>
      </left>
      <right/>
      <top style="medium">
        <color rgb="FFEBFFEB"/>
      </top>
      <bottom/>
      <diagonal/>
    </border>
    <border>
      <left/>
      <right/>
      <top style="medium">
        <color rgb="FFEBFFEB"/>
      </top>
      <bottom/>
      <diagonal/>
    </border>
    <border>
      <left/>
      <right style="medium">
        <color rgb="FFEBFFEB"/>
      </right>
      <top style="medium">
        <color rgb="FFEBFFEB"/>
      </top>
      <bottom/>
      <diagonal/>
    </border>
    <border>
      <left style="medium">
        <color rgb="FFEBFFEB"/>
      </left>
      <right/>
      <top/>
      <bottom/>
      <diagonal/>
    </border>
    <border>
      <left/>
      <right style="medium">
        <color rgb="FFEBFFEB"/>
      </right>
      <top/>
      <bottom/>
      <diagonal/>
    </border>
    <border>
      <left style="thick">
        <color rgb="FFCCFFCC"/>
      </left>
      <right style="thick">
        <color rgb="FFCCFFCC"/>
      </right>
      <top/>
      <bottom/>
      <diagonal/>
    </border>
    <border>
      <left style="thin">
        <color rgb="FF009646"/>
      </left>
      <right style="thin">
        <color rgb="FF009646"/>
      </right>
      <top style="thin">
        <color rgb="FF009646"/>
      </top>
      <bottom style="thin">
        <color rgb="FF009646"/>
      </bottom>
      <diagonal/>
    </border>
    <border>
      <left style="double">
        <color rgb="FFCCFFCC"/>
      </left>
      <right/>
      <top style="double">
        <color rgb="FFCCFFCC"/>
      </top>
      <bottom/>
      <diagonal/>
    </border>
    <border>
      <left/>
      <right/>
      <top style="double">
        <color rgb="FFCCFFCC"/>
      </top>
      <bottom/>
      <diagonal/>
    </border>
    <border>
      <left/>
      <right style="double">
        <color rgb="FFCCFFCC"/>
      </right>
      <top style="double">
        <color rgb="FFCCFFCC"/>
      </top>
      <bottom/>
      <diagonal/>
    </border>
    <border>
      <left style="double">
        <color rgb="FFCCFFCC"/>
      </left>
      <right/>
      <top/>
      <bottom style="double">
        <color rgb="FFCCFFCC"/>
      </bottom>
      <diagonal/>
    </border>
    <border>
      <left/>
      <right/>
      <top/>
      <bottom style="double">
        <color rgb="FFCCFFCC"/>
      </bottom>
      <diagonal/>
    </border>
    <border>
      <left/>
      <right style="double">
        <color rgb="FFCCFFCC"/>
      </right>
      <top/>
      <bottom style="double">
        <color rgb="FFCCFFCC"/>
      </bottom>
      <diagonal/>
    </border>
    <border>
      <left style="thick">
        <color rgb="FFF5D2FF"/>
      </left>
      <right/>
      <top style="thick">
        <color rgb="FFF5D2FF"/>
      </top>
      <bottom style="thick">
        <color rgb="FFF5D2FF"/>
      </bottom>
      <diagonal/>
    </border>
    <border>
      <left/>
      <right/>
      <top style="thick">
        <color rgb="FFF5D2FF"/>
      </top>
      <bottom style="thick">
        <color rgb="FFF5D2FF"/>
      </bottom>
      <diagonal/>
    </border>
    <border>
      <left/>
      <right style="thick">
        <color rgb="FFF5D2FF"/>
      </right>
      <top style="thick">
        <color rgb="FFF5D2FF"/>
      </top>
      <bottom style="thick">
        <color rgb="FFF5D2FF"/>
      </bottom>
      <diagonal/>
    </border>
    <border>
      <left style="thick">
        <color rgb="FF5AFFA0"/>
      </left>
      <right/>
      <top style="thick">
        <color rgb="FF5AFFA0"/>
      </top>
      <bottom style="thick">
        <color rgb="FF5AFFA0"/>
      </bottom>
      <diagonal/>
    </border>
    <border>
      <left/>
      <right/>
      <top style="thick">
        <color rgb="FF5AFFA0"/>
      </top>
      <bottom style="thick">
        <color rgb="FF5AFFA0"/>
      </bottom>
      <diagonal/>
    </border>
    <border>
      <left/>
      <right style="thick">
        <color rgb="FF5AFFA0"/>
      </right>
      <top style="thick">
        <color rgb="FF5AFFA0"/>
      </top>
      <bottom style="thick">
        <color rgb="FF5AFFA0"/>
      </bottom>
      <diagonal/>
    </border>
    <border>
      <left style="thin">
        <color rgb="FF00B050"/>
      </left>
      <right/>
      <top/>
      <bottom style="medium">
        <color rgb="FF00B050"/>
      </bottom>
      <diagonal/>
    </border>
    <border>
      <left/>
      <right/>
      <top/>
      <bottom style="medium">
        <color rgb="FF00B050"/>
      </bottom>
      <diagonal/>
    </border>
    <border>
      <left/>
      <right style="thin">
        <color rgb="FF00B050"/>
      </right>
      <top/>
      <bottom style="medium">
        <color rgb="FF00B050"/>
      </bottom>
      <diagonal/>
    </border>
    <border>
      <left/>
      <right/>
      <top/>
      <bottom style="thick">
        <color rgb="FF009646"/>
      </bottom>
      <diagonal/>
    </border>
    <border>
      <left style="medium">
        <color rgb="FFF0CDFF"/>
      </left>
      <right/>
      <top style="medium">
        <color rgb="FFF0CDFF"/>
      </top>
      <bottom/>
      <diagonal/>
    </border>
    <border>
      <left/>
      <right/>
      <top style="medium">
        <color rgb="FFF0CDFF"/>
      </top>
      <bottom/>
      <diagonal/>
    </border>
    <border>
      <left/>
      <right style="medium">
        <color rgb="FFF0CDFF"/>
      </right>
      <top style="medium">
        <color rgb="FFF0CDFF"/>
      </top>
      <bottom/>
      <diagonal/>
    </border>
    <border>
      <left style="medium">
        <color rgb="FFF0CDFF"/>
      </left>
      <right/>
      <top/>
      <bottom/>
      <diagonal/>
    </border>
    <border>
      <left/>
      <right style="medium">
        <color rgb="FFF0CDFF"/>
      </right>
      <top/>
      <bottom/>
      <diagonal/>
    </border>
    <border>
      <left style="medium">
        <color rgb="FFF0CDFF"/>
      </left>
      <right/>
      <top/>
      <bottom style="medium">
        <color rgb="FFF0CDFF"/>
      </bottom>
      <diagonal/>
    </border>
    <border>
      <left/>
      <right/>
      <top/>
      <bottom style="medium">
        <color rgb="FFF0CDFF"/>
      </bottom>
      <diagonal/>
    </border>
    <border>
      <left/>
      <right style="medium">
        <color rgb="FFF0CDFF"/>
      </right>
      <top/>
      <bottom style="medium">
        <color rgb="FFF0CDFF"/>
      </bottom>
      <diagonal/>
    </border>
    <border>
      <left style="medium">
        <color rgb="FFF0CDFF"/>
      </left>
      <right/>
      <top style="medium">
        <color rgb="FFF0CDFF"/>
      </top>
      <bottom style="medium">
        <color rgb="FFF0CDFF"/>
      </bottom>
      <diagonal/>
    </border>
    <border>
      <left/>
      <right/>
      <top style="medium">
        <color rgb="FFF0CDFF"/>
      </top>
      <bottom style="medium">
        <color rgb="FFF0CDFF"/>
      </bottom>
      <diagonal/>
    </border>
    <border>
      <left/>
      <right style="medium">
        <color rgb="FFF0CDFF"/>
      </right>
      <top style="medium">
        <color rgb="FFF0CDFF"/>
      </top>
      <bottom style="medium">
        <color rgb="FFF0CDFF"/>
      </bottom>
      <diagonal/>
    </border>
    <border>
      <left style="thick">
        <color rgb="FFF0CDFF"/>
      </left>
      <right/>
      <top style="thick">
        <color rgb="FFF0CDFF"/>
      </top>
      <bottom/>
      <diagonal/>
    </border>
    <border>
      <left/>
      <right/>
      <top style="thick">
        <color rgb="FFF0CDFF"/>
      </top>
      <bottom/>
      <diagonal/>
    </border>
    <border>
      <left/>
      <right style="thick">
        <color rgb="FFF0CDFF"/>
      </right>
      <top style="thick">
        <color rgb="FFF0CDFF"/>
      </top>
      <bottom/>
      <diagonal/>
    </border>
    <border>
      <left style="thick">
        <color rgb="FFF0CDFF"/>
      </left>
      <right/>
      <top/>
      <bottom/>
      <diagonal/>
    </border>
    <border>
      <left/>
      <right style="thick">
        <color rgb="FFF0CDFF"/>
      </right>
      <top/>
      <bottom/>
      <diagonal/>
    </border>
    <border>
      <left style="thick">
        <color rgb="FFF0CDFF"/>
      </left>
      <right/>
      <top/>
      <bottom style="thick">
        <color rgb="FFF0CDFF"/>
      </bottom>
      <diagonal/>
    </border>
    <border>
      <left/>
      <right/>
      <top/>
      <bottom style="thick">
        <color rgb="FFF0CDFF"/>
      </bottom>
      <diagonal/>
    </border>
    <border>
      <left/>
      <right style="thick">
        <color rgb="FFF0CDFF"/>
      </right>
      <top/>
      <bottom style="thick">
        <color rgb="FFF0CDFF"/>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376">
    <xf numFmtId="0" fontId="0" fillId="0" borderId="0" xfId="0"/>
    <xf numFmtId="0" fontId="4" fillId="3" borderId="0" xfId="0" applyFont="1" applyFill="1"/>
    <xf numFmtId="0" fontId="6" fillId="3" borderId="0" xfId="0" applyFont="1" applyFill="1" applyAlignment="1">
      <alignment vertical="center"/>
    </xf>
    <xf numFmtId="0" fontId="7" fillId="2" borderId="0" xfId="0" applyFont="1" applyFill="1" applyAlignment="1">
      <alignment vertical="center"/>
    </xf>
    <xf numFmtId="0" fontId="7" fillId="2" borderId="5" xfId="0" applyFont="1" applyFill="1" applyBorder="1" applyAlignment="1">
      <alignment vertical="center"/>
    </xf>
    <xf numFmtId="0" fontId="10" fillId="4" borderId="4" xfId="0" applyFont="1" applyFill="1" applyBorder="1" applyAlignment="1">
      <alignment horizontal="center" vertical="center"/>
    </xf>
    <xf numFmtId="0" fontId="4" fillId="4" borderId="0" xfId="0" applyFont="1" applyFill="1"/>
    <xf numFmtId="0" fontId="11" fillId="4" borderId="0" xfId="0" applyFont="1" applyFill="1"/>
    <xf numFmtId="0" fontId="10" fillId="4" borderId="5" xfId="0" applyFont="1" applyFill="1" applyBorder="1" applyAlignment="1">
      <alignment horizontal="center" vertical="center"/>
    </xf>
    <xf numFmtId="0" fontId="12" fillId="4" borderId="6" xfId="0" applyFont="1" applyFill="1" applyBorder="1" applyAlignment="1">
      <alignment horizontal="left" indent="1"/>
    </xf>
    <xf numFmtId="0" fontId="4" fillId="4" borderId="9" xfId="0" applyFont="1" applyFill="1" applyBorder="1"/>
    <xf numFmtId="0" fontId="10" fillId="4" borderId="12" xfId="0" applyFont="1" applyFill="1" applyBorder="1" applyAlignment="1">
      <alignment horizontal="center" vertical="center"/>
    </xf>
    <xf numFmtId="0" fontId="10" fillId="4" borderId="13" xfId="0" applyFont="1" applyFill="1" applyBorder="1" applyAlignment="1">
      <alignment horizontal="center" vertical="center"/>
    </xf>
    <xf numFmtId="0" fontId="4" fillId="4" borderId="14" xfId="0" applyFont="1" applyFill="1" applyBorder="1"/>
    <xf numFmtId="0" fontId="11" fillId="4" borderId="14" xfId="0" applyFont="1" applyFill="1" applyBorder="1"/>
    <xf numFmtId="0" fontId="10" fillId="4" borderId="15"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3" xfId="0" applyFont="1" applyFill="1" applyBorder="1" applyAlignment="1">
      <alignment horizontal="center" vertical="center"/>
    </xf>
    <xf numFmtId="0" fontId="18" fillId="4" borderId="0" xfId="0" applyFont="1" applyFill="1" applyAlignment="1">
      <alignment vertical="top"/>
    </xf>
    <xf numFmtId="0" fontId="19" fillId="4" borderId="0" xfId="0" applyFont="1" applyFill="1" applyAlignment="1">
      <alignment vertical="top"/>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xf numFmtId="0" fontId="10" fillId="6" borderId="4" xfId="0" applyFont="1" applyFill="1" applyBorder="1" applyAlignment="1">
      <alignment horizontal="center" vertical="center"/>
    </xf>
    <xf numFmtId="0" fontId="4" fillId="6" borderId="0" xfId="0" applyFont="1" applyFill="1"/>
    <xf numFmtId="0" fontId="11" fillId="6" borderId="0" xfId="0" applyFont="1" applyFill="1"/>
    <xf numFmtId="0" fontId="10" fillId="6" borderId="5" xfId="0" applyFont="1" applyFill="1" applyBorder="1" applyAlignment="1">
      <alignment horizontal="center" vertical="center"/>
    </xf>
    <xf numFmtId="0" fontId="18" fillId="6" borderId="0" xfId="0" applyFont="1" applyFill="1" applyAlignment="1">
      <alignment vertical="top" wrapText="1"/>
    </xf>
    <xf numFmtId="0" fontId="23" fillId="6" borderId="0" xfId="0" applyFont="1" applyFill="1" applyAlignment="1">
      <alignment vertical="top" wrapText="1"/>
    </xf>
    <xf numFmtId="0" fontId="26" fillId="6" borderId="0" xfId="0" applyFont="1" applyFill="1" applyAlignment="1">
      <alignment horizontal="center" vertical="center" wrapText="1"/>
    </xf>
    <xf numFmtId="0" fontId="26" fillId="6" borderId="0" xfId="0" applyFont="1" applyFill="1" applyAlignment="1">
      <alignment vertical="top"/>
    </xf>
    <xf numFmtId="0" fontId="27" fillId="6" borderId="0" xfId="0" applyFont="1" applyFill="1"/>
    <xf numFmtId="0" fontId="4" fillId="3" borderId="0" xfId="0" applyFont="1" applyFill="1" applyAlignment="1">
      <alignment wrapText="1"/>
    </xf>
    <xf numFmtId="0" fontId="4" fillId="3" borderId="0" xfId="0" applyFont="1" applyFill="1" applyAlignment="1">
      <alignment horizontal="left" vertical="top"/>
    </xf>
    <xf numFmtId="0" fontId="28" fillId="6" borderId="0" xfId="0" applyFont="1" applyFill="1" applyAlignment="1">
      <alignment vertical="center"/>
    </xf>
    <xf numFmtId="0" fontId="28" fillId="6" borderId="0" xfId="0" applyFont="1" applyFill="1" applyAlignment="1">
      <alignment horizontal="right" vertical="center"/>
    </xf>
    <xf numFmtId="0" fontId="28" fillId="6" borderId="0" xfId="0" applyFont="1" applyFill="1" applyAlignment="1">
      <alignment horizontal="right" vertical="center" indent="1"/>
    </xf>
    <xf numFmtId="0" fontId="10" fillId="6" borderId="13" xfId="0" applyFont="1" applyFill="1" applyBorder="1" applyAlignment="1">
      <alignment horizontal="center" vertical="center"/>
    </xf>
    <xf numFmtId="0" fontId="4" fillId="6" borderId="14" xfId="0" applyFont="1" applyFill="1" applyBorder="1"/>
    <xf numFmtId="0" fontId="11" fillId="6" borderId="14" xfId="0" applyFont="1" applyFill="1" applyBorder="1"/>
    <xf numFmtId="0" fontId="10" fillId="6" borderId="15" xfId="0" applyFont="1" applyFill="1" applyBorder="1" applyAlignment="1">
      <alignment horizontal="center" vertical="center"/>
    </xf>
    <xf numFmtId="0" fontId="30" fillId="8" borderId="1" xfId="2" applyFont="1" applyFill="1" applyBorder="1" applyAlignment="1">
      <alignment horizontal="center" vertical="center"/>
    </xf>
    <xf numFmtId="0" fontId="15" fillId="8" borderId="2" xfId="0" applyFont="1" applyFill="1" applyBorder="1" applyAlignment="1">
      <alignment horizontal="center" vertical="center"/>
    </xf>
    <xf numFmtId="0" fontId="30" fillId="8" borderId="3" xfId="2" applyFont="1" applyFill="1" applyBorder="1" applyAlignment="1">
      <alignment horizontal="center" vertical="center"/>
    </xf>
    <xf numFmtId="0" fontId="10" fillId="5" borderId="4" xfId="0" applyFont="1" applyFill="1" applyBorder="1" applyAlignment="1">
      <alignment horizontal="center" vertical="center"/>
    </xf>
    <xf numFmtId="0" fontId="4" fillId="5" borderId="0" xfId="0" applyFont="1" applyFill="1"/>
    <xf numFmtId="0" fontId="11" fillId="5" borderId="0" xfId="0" applyFont="1" applyFill="1"/>
    <xf numFmtId="0" fontId="10" fillId="5" borderId="5" xfId="0" applyFont="1" applyFill="1" applyBorder="1" applyAlignment="1">
      <alignment horizontal="center" vertical="center"/>
    </xf>
    <xf numFmtId="0" fontId="32" fillId="5" borderId="0" xfId="0" applyFont="1" applyFill="1"/>
    <xf numFmtId="0" fontId="32" fillId="3" borderId="0" xfId="0" applyFont="1" applyFill="1"/>
    <xf numFmtId="0" fontId="33" fillId="3" borderId="0" xfId="0" applyFont="1" applyFill="1"/>
    <xf numFmtId="0" fontId="10" fillId="5" borderId="13" xfId="0" applyFont="1" applyFill="1" applyBorder="1" applyAlignment="1">
      <alignment horizontal="center" vertical="center"/>
    </xf>
    <xf numFmtId="0" fontId="4" fillId="5" borderId="14" xfId="0" applyFont="1" applyFill="1" applyBorder="1"/>
    <xf numFmtId="0" fontId="11" fillId="5" borderId="14" xfId="0" applyFont="1" applyFill="1" applyBorder="1"/>
    <xf numFmtId="0" fontId="10" fillId="5" borderId="15" xfId="0" applyFont="1" applyFill="1" applyBorder="1" applyAlignment="1">
      <alignment horizontal="center" vertical="center"/>
    </xf>
    <xf numFmtId="0" fontId="15" fillId="10" borderId="1" xfId="0" applyFont="1" applyFill="1" applyBorder="1" applyAlignment="1">
      <alignment horizontal="center" vertical="center"/>
    </xf>
    <xf numFmtId="0" fontId="15" fillId="10" borderId="28" xfId="0" applyFont="1" applyFill="1" applyBorder="1" applyAlignment="1">
      <alignment horizontal="center" vertical="center"/>
    </xf>
    <xf numFmtId="0" fontId="15" fillId="10" borderId="3" xfId="0" applyFont="1" applyFill="1" applyBorder="1" applyAlignment="1">
      <alignment horizontal="center" vertical="center"/>
    </xf>
    <xf numFmtId="0" fontId="35" fillId="5" borderId="0" xfId="0" applyFont="1" applyFill="1" applyAlignment="1">
      <alignment vertical="top"/>
    </xf>
    <xf numFmtId="0" fontId="36" fillId="0" borderId="0" xfId="0" applyFont="1"/>
    <xf numFmtId="0" fontId="37" fillId="3" borderId="0" xfId="0" applyFont="1" applyFill="1"/>
    <xf numFmtId="0" fontId="38" fillId="3" borderId="0" xfId="0" applyFont="1" applyFill="1" applyAlignment="1">
      <alignment horizontal="right" indent="1"/>
    </xf>
    <xf numFmtId="0" fontId="38" fillId="3" borderId="0" xfId="0" applyFont="1" applyFill="1" applyAlignment="1">
      <alignment horizontal="right"/>
    </xf>
    <xf numFmtId="0" fontId="4" fillId="5" borderId="29" xfId="0" applyFont="1" applyFill="1" applyBorder="1"/>
    <xf numFmtId="0" fontId="41" fillId="5" borderId="30" xfId="0" applyFont="1" applyFill="1" applyBorder="1" applyAlignment="1">
      <alignment vertical="center"/>
    </xf>
    <xf numFmtId="0" fontId="42" fillId="5" borderId="31" xfId="0" applyFont="1" applyFill="1" applyBorder="1" applyAlignment="1">
      <alignment horizontal="right" vertical="center" indent="1"/>
    </xf>
    <xf numFmtId="0" fontId="44" fillId="11" borderId="0" xfId="0" applyFont="1" applyFill="1" applyAlignment="1">
      <alignment horizontal="left" vertical="center" indent="1"/>
    </xf>
    <xf numFmtId="0" fontId="45" fillId="11" borderId="0" xfId="0" applyFont="1" applyFill="1" applyAlignment="1">
      <alignment vertical="center"/>
    </xf>
    <xf numFmtId="0" fontId="46" fillId="12" borderId="0" xfId="0" quotePrefix="1" applyFont="1" applyFill="1" applyAlignment="1">
      <alignment horizontal="left" vertical="center" indent="1"/>
    </xf>
    <xf numFmtId="0" fontId="4" fillId="12" borderId="0" xfId="0" applyFont="1" applyFill="1"/>
    <xf numFmtId="0" fontId="46" fillId="13" borderId="0" xfId="0" quotePrefix="1" applyFont="1" applyFill="1" applyAlignment="1">
      <alignment horizontal="left" vertical="center" indent="1"/>
    </xf>
    <xf numFmtId="0" fontId="4" fillId="13" borderId="0" xfId="0" applyFont="1" applyFill="1" applyAlignment="1">
      <alignment vertical="center"/>
    </xf>
    <xf numFmtId="0" fontId="46" fillId="6" borderId="0" xfId="0" applyFont="1" applyFill="1" applyAlignment="1">
      <alignment horizontal="left" vertical="center" indent="1"/>
    </xf>
    <xf numFmtId="0" fontId="48" fillId="3" borderId="0" xfId="0" applyFont="1" applyFill="1"/>
    <xf numFmtId="0" fontId="49" fillId="3" borderId="0" xfId="0" applyFont="1" applyFill="1" applyAlignment="1">
      <alignment horizontal="right" indent="1"/>
    </xf>
    <xf numFmtId="0" fontId="49" fillId="3" borderId="0" xfId="0" applyFont="1" applyFill="1"/>
    <xf numFmtId="0" fontId="15" fillId="14" borderId="34" xfId="0" applyFont="1" applyFill="1" applyBorder="1" applyAlignment="1">
      <alignment horizontal="center" vertical="center"/>
    </xf>
    <xf numFmtId="0" fontId="15" fillId="14" borderId="36" xfId="0" applyFont="1" applyFill="1" applyBorder="1" applyAlignment="1">
      <alignment horizontal="center" vertical="center"/>
    </xf>
    <xf numFmtId="0" fontId="15" fillId="14" borderId="37" xfId="0" applyFont="1" applyFill="1" applyBorder="1" applyAlignment="1">
      <alignment horizontal="center" vertical="center"/>
    </xf>
    <xf numFmtId="0" fontId="10" fillId="15" borderId="4" xfId="0" applyFont="1" applyFill="1" applyBorder="1" applyAlignment="1">
      <alignment horizontal="center" vertical="center"/>
    </xf>
    <xf numFmtId="0" fontId="4" fillId="15" borderId="0" xfId="0" applyFont="1" applyFill="1"/>
    <xf numFmtId="0" fontId="11" fillId="15" borderId="0" xfId="0" applyFont="1" applyFill="1"/>
    <xf numFmtId="0" fontId="10" fillId="15" borderId="5" xfId="0" applyFont="1" applyFill="1" applyBorder="1" applyAlignment="1">
      <alignment horizontal="center" vertical="center"/>
    </xf>
    <xf numFmtId="0" fontId="53" fillId="15" borderId="0" xfId="0" applyFont="1" applyFill="1" applyAlignment="1">
      <alignment horizontal="left" indent="3"/>
    </xf>
    <xf numFmtId="0" fontId="47" fillId="15" borderId="0" xfId="0" applyFont="1" applyFill="1" applyAlignment="1">
      <alignment vertical="center"/>
    </xf>
    <xf numFmtId="0" fontId="54" fillId="6" borderId="0" xfId="0" applyFont="1" applyFill="1" applyAlignment="1">
      <alignment vertical="center"/>
    </xf>
    <xf numFmtId="0" fontId="47" fillId="6" borderId="0" xfId="0" applyFont="1" applyFill="1" applyAlignment="1">
      <alignment vertical="center"/>
    </xf>
    <xf numFmtId="0" fontId="4" fillId="3" borderId="0" xfId="0" quotePrefix="1" applyFont="1" applyFill="1"/>
    <xf numFmtId="0" fontId="50" fillId="6" borderId="0" xfId="0" applyFont="1" applyFill="1" applyAlignment="1">
      <alignment vertical="center"/>
    </xf>
    <xf numFmtId="0" fontId="47" fillId="6" borderId="0" xfId="0" applyFont="1" applyFill="1" applyAlignment="1">
      <alignment horizontal="right" vertical="center"/>
    </xf>
    <xf numFmtId="0" fontId="56" fillId="6" borderId="0" xfId="0" applyFont="1" applyFill="1" applyAlignment="1">
      <alignment vertical="center"/>
    </xf>
    <xf numFmtId="0" fontId="60" fillId="6" borderId="0" xfId="0" applyFont="1" applyFill="1" applyAlignment="1">
      <alignment vertical="top"/>
    </xf>
    <xf numFmtId="0" fontId="4" fillId="3" borderId="0" xfId="0" applyFont="1" applyFill="1" applyAlignment="1">
      <alignment horizontal="center" vertical="center"/>
    </xf>
    <xf numFmtId="0" fontId="25" fillId="6" borderId="0" xfId="0" applyFont="1" applyFill="1" applyAlignment="1">
      <alignment horizontal="left" vertical="top" wrapText="1"/>
    </xf>
    <xf numFmtId="0" fontId="61" fillId="16" borderId="44" xfId="0" applyFont="1" applyFill="1" applyBorder="1" applyAlignment="1">
      <alignment horizontal="center" vertical="center" wrapText="1"/>
    </xf>
    <xf numFmtId="0" fontId="61" fillId="17" borderId="44" xfId="0" applyFont="1" applyFill="1" applyBorder="1" applyAlignment="1">
      <alignment horizontal="center" vertical="center" wrapText="1"/>
    </xf>
    <xf numFmtId="0" fontId="53" fillId="15" borderId="0" xfId="0" applyFont="1" applyFill="1" applyAlignment="1">
      <alignment horizontal="left" indent="2"/>
    </xf>
    <xf numFmtId="0" fontId="63" fillId="6" borderId="0" xfId="0" applyFont="1" applyFill="1" applyAlignment="1">
      <alignment vertical="center"/>
    </xf>
    <xf numFmtId="0" fontId="2" fillId="6" borderId="0" xfId="2" applyFill="1" applyAlignment="1">
      <alignment vertical="top" wrapText="1"/>
    </xf>
    <xf numFmtId="0" fontId="4" fillId="6" borderId="4" xfId="0" applyFont="1" applyFill="1" applyBorder="1"/>
    <xf numFmtId="0" fontId="4" fillId="3" borderId="0" xfId="0" applyFont="1" applyFill="1" applyAlignment="1">
      <alignment horizontal="right"/>
    </xf>
    <xf numFmtId="0" fontId="64" fillId="3" borderId="0" xfId="0" applyFont="1" applyFill="1" applyAlignment="1">
      <alignment horizontal="left" indent="2"/>
    </xf>
    <xf numFmtId="0" fontId="65" fillId="3" borderId="0" xfId="0" applyFont="1" applyFill="1"/>
    <xf numFmtId="9" fontId="32" fillId="3" borderId="0" xfId="1" applyFont="1" applyFill="1"/>
    <xf numFmtId="0" fontId="15" fillId="18" borderId="34" xfId="0" applyFont="1" applyFill="1" applyBorder="1" applyAlignment="1">
      <alignment horizontal="center" vertical="center"/>
    </xf>
    <xf numFmtId="0" fontId="15" fillId="18" borderId="36" xfId="0" applyFont="1" applyFill="1" applyBorder="1" applyAlignment="1">
      <alignment horizontal="center" vertical="center"/>
    </xf>
    <xf numFmtId="0" fontId="15" fillId="18" borderId="37" xfId="0" applyFont="1" applyFill="1" applyBorder="1" applyAlignment="1">
      <alignment horizontal="center" vertical="center"/>
    </xf>
    <xf numFmtId="0" fontId="10" fillId="19" borderId="4" xfId="0" applyFont="1" applyFill="1" applyBorder="1" applyAlignment="1">
      <alignment horizontal="center" vertical="center"/>
    </xf>
    <xf numFmtId="0" fontId="4" fillId="19" borderId="0" xfId="0" applyFont="1" applyFill="1"/>
    <xf numFmtId="0" fontId="11" fillId="19" borderId="0" xfId="0" applyFont="1" applyFill="1"/>
    <xf numFmtId="0" fontId="10" fillId="19" borderId="5" xfId="0" applyFont="1" applyFill="1" applyBorder="1" applyAlignment="1">
      <alignment horizontal="center" vertical="center"/>
    </xf>
    <xf numFmtId="0" fontId="19" fillId="19" borderId="0" xfId="0" applyFont="1" applyFill="1" applyAlignment="1">
      <alignment horizontal="left" indent="2"/>
    </xf>
    <xf numFmtId="0" fontId="50" fillId="19" borderId="0" xfId="0" applyFont="1" applyFill="1" applyAlignment="1">
      <alignment horizontal="left" indent="2"/>
    </xf>
    <xf numFmtId="0" fontId="19" fillId="19" borderId="0" xfId="0" applyFont="1" applyFill="1" applyAlignment="1">
      <alignment horizontal="right"/>
    </xf>
    <xf numFmtId="9" fontId="67" fillId="3" borderId="45" xfId="1" applyFont="1" applyFill="1" applyBorder="1" applyAlignment="1">
      <alignment horizontal="center" vertical="center"/>
    </xf>
    <xf numFmtId="0" fontId="47" fillId="19" borderId="0" xfId="0" applyFont="1" applyFill="1" applyAlignment="1">
      <alignment horizontal="right" indent="1"/>
    </xf>
    <xf numFmtId="1" fontId="68" fillId="3" borderId="45" xfId="1" applyNumberFormat="1" applyFont="1" applyFill="1" applyBorder="1" applyAlignment="1">
      <alignment horizontal="center" vertical="center"/>
    </xf>
    <xf numFmtId="0" fontId="15" fillId="8" borderId="1"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3" xfId="0" applyFont="1" applyFill="1" applyBorder="1" applyAlignment="1">
      <alignment horizontal="center" vertical="center"/>
    </xf>
    <xf numFmtId="0" fontId="10" fillId="2" borderId="4" xfId="0" applyFont="1" applyFill="1" applyBorder="1" applyAlignment="1">
      <alignment horizontal="center" vertical="center"/>
    </xf>
    <xf numFmtId="0" fontId="4" fillId="2" borderId="0" xfId="0" applyFont="1" applyFill="1"/>
    <xf numFmtId="0" fontId="11" fillId="2" borderId="0" xfId="0" applyFont="1" applyFill="1"/>
    <xf numFmtId="0" fontId="10" fillId="2" borderId="5" xfId="0" applyFont="1" applyFill="1" applyBorder="1" applyAlignment="1">
      <alignment horizontal="center" vertical="center"/>
    </xf>
    <xf numFmtId="0" fontId="69" fillId="2" borderId="0" xfId="0" applyFont="1" applyFill="1"/>
    <xf numFmtId="0" fontId="70" fillId="2" borderId="0" xfId="0" applyFont="1" applyFill="1" applyAlignment="1">
      <alignment vertical="top"/>
    </xf>
    <xf numFmtId="0" fontId="72" fillId="5" borderId="0" xfId="0" applyFont="1" applyFill="1" applyAlignment="1">
      <alignment vertical="top"/>
    </xf>
    <xf numFmtId="0" fontId="4" fillId="5" borderId="0" xfId="0" applyFont="1" applyFill="1" applyAlignment="1">
      <alignment horizontal="center" vertical="center" wrapText="1"/>
    </xf>
    <xf numFmtId="0" fontId="18" fillId="5" borderId="0" xfId="0" applyFont="1" applyFill="1"/>
    <xf numFmtId="0" fontId="75" fillId="5" borderId="0" xfId="0" applyFont="1" applyFill="1"/>
    <xf numFmtId="0" fontId="76" fillId="5" borderId="0" xfId="0" applyFont="1" applyFill="1"/>
    <xf numFmtId="0" fontId="77" fillId="0" borderId="0" xfId="0" applyFont="1"/>
    <xf numFmtId="0" fontId="40" fillId="5" borderId="0" xfId="0" applyFont="1" applyFill="1" applyAlignment="1">
      <alignment vertical="center"/>
    </xf>
    <xf numFmtId="0" fontId="30" fillId="21" borderId="1" xfId="2" applyFont="1" applyFill="1" applyBorder="1" applyAlignment="1">
      <alignment horizontal="center" vertical="center"/>
    </xf>
    <xf numFmtId="0" fontId="80" fillId="21" borderId="2" xfId="0" applyFont="1" applyFill="1" applyBorder="1" applyAlignment="1">
      <alignment horizontal="left" vertical="center" wrapText="1"/>
    </xf>
    <xf numFmtId="0" fontId="40" fillId="21" borderId="2" xfId="0" applyFont="1" applyFill="1" applyBorder="1" applyAlignment="1">
      <alignment horizontal="left" vertical="center" wrapText="1"/>
    </xf>
    <xf numFmtId="0" fontId="10" fillId="21" borderId="2" xfId="0" applyFont="1" applyFill="1" applyBorder="1" applyAlignment="1">
      <alignment horizontal="center" vertical="center"/>
    </xf>
    <xf numFmtId="0" fontId="81" fillId="21" borderId="3" xfId="2" applyFont="1" applyFill="1" applyBorder="1" applyAlignment="1">
      <alignment horizontal="center" vertical="center"/>
    </xf>
    <xf numFmtId="0" fontId="10" fillId="22" borderId="4" xfId="0" applyFont="1" applyFill="1" applyBorder="1" applyAlignment="1">
      <alignment horizontal="center" vertical="center"/>
    </xf>
    <xf numFmtId="0" fontId="40" fillId="22" borderId="0" xfId="0" applyFont="1" applyFill="1" applyAlignment="1">
      <alignment horizontal="left" vertical="center" wrapText="1"/>
    </xf>
    <xf numFmtId="0" fontId="80" fillId="22" borderId="0" xfId="0" applyFont="1" applyFill="1" applyAlignment="1">
      <alignment horizontal="left" vertical="center" wrapText="1"/>
    </xf>
    <xf numFmtId="0" fontId="10" fillId="22" borderId="5" xfId="0" applyFont="1" applyFill="1" applyBorder="1" applyAlignment="1">
      <alignment horizontal="center" vertical="center"/>
    </xf>
    <xf numFmtId="0" fontId="38" fillId="3" borderId="0" xfId="0" applyFont="1" applyFill="1"/>
    <xf numFmtId="0" fontId="42" fillId="22" borderId="0" xfId="0" applyFont="1" applyFill="1" applyAlignment="1">
      <alignment vertical="top" wrapText="1"/>
    </xf>
    <xf numFmtId="0" fontId="83" fillId="0" borderId="0" xfId="0" applyFont="1"/>
    <xf numFmtId="0" fontId="80" fillId="22" borderId="0" xfId="0" applyFont="1" applyFill="1" applyAlignment="1">
      <alignment horizontal="left" vertical="top" wrapText="1"/>
    </xf>
    <xf numFmtId="0" fontId="42" fillId="22" borderId="0" xfId="0" applyFont="1" applyFill="1" applyAlignment="1">
      <alignment horizontal="left" vertical="top" wrapText="1"/>
    </xf>
    <xf numFmtId="164" fontId="84" fillId="22" borderId="0" xfId="0" applyNumberFormat="1" applyFont="1" applyFill="1" applyAlignment="1">
      <alignment horizontal="left" vertical="top" indent="2"/>
    </xf>
    <xf numFmtId="164" fontId="85" fillId="22" borderId="0" xfId="0" applyNumberFormat="1" applyFont="1" applyFill="1" applyAlignment="1">
      <alignment horizontal="left" vertical="center"/>
    </xf>
    <xf numFmtId="164" fontId="87" fillId="22" borderId="0" xfId="0" applyNumberFormat="1" applyFont="1" applyFill="1" applyAlignment="1">
      <alignment horizontal="left" vertical="center"/>
    </xf>
    <xf numFmtId="164" fontId="40" fillId="22" borderId="0" xfId="0" applyNumberFormat="1" applyFont="1" applyFill="1" applyAlignment="1">
      <alignment horizontal="left" vertical="top" indent="1"/>
    </xf>
    <xf numFmtId="0" fontId="42" fillId="22" borderId="0" xfId="0" applyFont="1" applyFill="1" applyAlignment="1">
      <alignment horizontal="left" vertical="top"/>
    </xf>
    <xf numFmtId="0" fontId="80" fillId="22" borderId="0" xfId="0" applyFont="1" applyFill="1" applyAlignment="1">
      <alignment horizontal="left" vertical="top"/>
    </xf>
    <xf numFmtId="164" fontId="87" fillId="22" borderId="0" xfId="0" applyNumberFormat="1" applyFont="1" applyFill="1" applyAlignment="1">
      <alignment horizontal="right" vertical="top" wrapText="1" indent="1"/>
    </xf>
    <xf numFmtId="0" fontId="10" fillId="22" borderId="0" xfId="0" applyFont="1" applyFill="1" applyAlignment="1">
      <alignment horizontal="center" vertical="center"/>
    </xf>
    <xf numFmtId="0" fontId="90" fillId="22" borderId="0" xfId="0" applyFont="1" applyFill="1" applyAlignment="1">
      <alignment horizontal="right" vertical="top"/>
    </xf>
    <xf numFmtId="0" fontId="10" fillId="22" borderId="58" xfId="0" applyFont="1" applyFill="1" applyBorder="1" applyAlignment="1">
      <alignment horizontal="center" vertical="center"/>
    </xf>
    <xf numFmtId="164" fontId="87" fillId="22" borderId="59" xfId="0" applyNumberFormat="1" applyFont="1" applyFill="1" applyBorder="1" applyAlignment="1">
      <alignment horizontal="right" vertical="top" wrapText="1" indent="1"/>
    </xf>
    <xf numFmtId="0" fontId="42" fillId="22" borderId="59" xfId="0" applyFont="1" applyFill="1" applyBorder="1" applyAlignment="1">
      <alignment horizontal="left" vertical="top" wrapText="1"/>
    </xf>
    <xf numFmtId="0" fontId="80" fillId="22" borderId="59" xfId="0" applyFont="1" applyFill="1" applyBorder="1" applyAlignment="1">
      <alignment horizontal="left" vertical="top" wrapText="1"/>
    </xf>
    <xf numFmtId="0" fontId="42" fillId="22" borderId="59" xfId="0" applyFont="1" applyFill="1" applyBorder="1" applyAlignment="1">
      <alignment vertical="top" wrapText="1"/>
    </xf>
    <xf numFmtId="0" fontId="10" fillId="22" borderId="60" xfId="0" applyFont="1" applyFill="1" applyBorder="1" applyAlignment="1">
      <alignment horizontal="center" vertical="center"/>
    </xf>
    <xf numFmtId="0" fontId="4" fillId="5" borderId="61" xfId="0" applyFont="1" applyFill="1" applyBorder="1"/>
    <xf numFmtId="0" fontId="11" fillId="5" borderId="61" xfId="0" applyFont="1" applyFill="1" applyBorder="1"/>
    <xf numFmtId="0" fontId="10" fillId="3" borderId="0" xfId="0" applyFont="1" applyFill="1" applyAlignment="1">
      <alignment horizontal="center" vertical="center"/>
    </xf>
    <xf numFmtId="0" fontId="11" fillId="3" borderId="0" xfId="0" applyFont="1" applyFill="1"/>
    <xf numFmtId="0" fontId="4" fillId="23" borderId="0" xfId="0" applyFont="1" applyFill="1"/>
    <xf numFmtId="0" fontId="91" fillId="23" borderId="0" xfId="0" applyFont="1" applyFill="1" applyAlignment="1">
      <alignment vertical="center"/>
    </xf>
    <xf numFmtId="0" fontId="32" fillId="3" borderId="0" xfId="0" quotePrefix="1" applyFont="1" applyFill="1"/>
    <xf numFmtId="0" fontId="32" fillId="3" borderId="0" xfId="0" applyFont="1" applyFill="1" applyAlignment="1">
      <alignment horizontal="right" indent="1"/>
    </xf>
    <xf numFmtId="0" fontId="92" fillId="3" borderId="0" xfId="0" applyFont="1" applyFill="1"/>
    <xf numFmtId="0" fontId="93" fillId="3" borderId="0" xfId="0" applyFont="1" applyFill="1"/>
    <xf numFmtId="0" fontId="94" fillId="3" borderId="0" xfId="0" applyFont="1" applyFill="1"/>
    <xf numFmtId="0" fontId="95" fillId="3" borderId="0" xfId="0" applyFont="1" applyFill="1"/>
    <xf numFmtId="0" fontId="4" fillId="3" borderId="0" xfId="0" applyFont="1" applyFill="1" applyAlignment="1">
      <alignment horizontal="right" indent="1"/>
    </xf>
    <xf numFmtId="0" fontId="96" fillId="3" borderId="0" xfId="0" applyFont="1" applyFill="1"/>
    <xf numFmtId="0" fontId="97" fillId="3" borderId="0" xfId="0" applyFont="1" applyFill="1"/>
    <xf numFmtId="0" fontId="2" fillId="3" borderId="0" xfId="2" applyFill="1"/>
    <xf numFmtId="0" fontId="98" fillId="3" borderId="0" xfId="0" quotePrefix="1" applyFont="1" applyFill="1"/>
    <xf numFmtId="0" fontId="99" fillId="3" borderId="0" xfId="0" applyFont="1" applyFill="1"/>
    <xf numFmtId="0" fontId="100" fillId="3" borderId="0" xfId="0" applyFont="1" applyFill="1"/>
    <xf numFmtId="0" fontId="99" fillId="3" borderId="0" xfId="0" quotePrefix="1" applyFont="1" applyFill="1"/>
    <xf numFmtId="0" fontId="101" fillId="3" borderId="0" xfId="0" applyFont="1" applyFill="1"/>
    <xf numFmtId="0" fontId="15" fillId="4" borderId="1" xfId="0" applyFont="1" applyFill="1" applyBorder="1" applyAlignment="1">
      <alignment horizontal="center" vertical="center"/>
    </xf>
    <xf numFmtId="0" fontId="15" fillId="4" borderId="3" xfId="0" applyFont="1" applyFill="1" applyBorder="1" applyAlignment="1">
      <alignment horizontal="center" vertical="center"/>
    </xf>
    <xf numFmtId="0" fontId="102" fillId="3" borderId="0" xfId="0" applyFont="1" applyFill="1" applyAlignment="1">
      <alignment horizontal="center" vertical="center"/>
    </xf>
    <xf numFmtId="0" fontId="17" fillId="3" borderId="0" xfId="0" applyFont="1" applyFill="1"/>
    <xf numFmtId="0" fontId="103" fillId="3" borderId="0" xfId="0" applyFont="1" applyFill="1"/>
    <xf numFmtId="0" fontId="104" fillId="3" borderId="0" xfId="0" applyFont="1" applyFill="1"/>
    <xf numFmtId="0" fontId="50" fillId="3" borderId="0" xfId="0" applyFont="1" applyFill="1"/>
    <xf numFmtId="0" fontId="47" fillId="3" borderId="0" xfId="0" applyFont="1" applyFill="1"/>
    <xf numFmtId="0" fontId="11" fillId="3" borderId="0" xfId="0" applyFont="1" applyFill="1" applyAlignment="1">
      <alignment horizontal="center"/>
    </xf>
    <xf numFmtId="0" fontId="32" fillId="3" borderId="0" xfId="0" applyFont="1" applyFill="1" applyAlignment="1">
      <alignment horizontal="center"/>
    </xf>
    <xf numFmtId="0" fontId="105" fillId="3" borderId="0" xfId="0" applyFont="1" applyFill="1"/>
    <xf numFmtId="0" fontId="106" fillId="3" borderId="0" xfId="0" applyFont="1" applyFill="1" applyAlignment="1">
      <alignment shrinkToFit="1"/>
    </xf>
    <xf numFmtId="0" fontId="93" fillId="3" borderId="0" xfId="0" quotePrefix="1" applyFont="1" applyFill="1"/>
    <xf numFmtId="0" fontId="10" fillId="3" borderId="0" xfId="0" quotePrefix="1" applyFont="1" applyFill="1" applyAlignment="1">
      <alignment horizontal="center" vertical="center"/>
    </xf>
    <xf numFmtId="0" fontId="54" fillId="3" borderId="62" xfId="0" applyFont="1" applyFill="1" applyBorder="1"/>
    <xf numFmtId="0" fontId="4" fillId="3" borderId="63" xfId="0" applyFont="1" applyFill="1" applyBorder="1"/>
    <xf numFmtId="0" fontId="11" fillId="3" borderId="63" xfId="0" applyFont="1" applyFill="1" applyBorder="1"/>
    <xf numFmtId="0" fontId="4" fillId="3" borderId="64" xfId="0" applyFont="1" applyFill="1" applyBorder="1"/>
    <xf numFmtId="0" fontId="54" fillId="3" borderId="65" xfId="0" applyFont="1" applyFill="1" applyBorder="1"/>
    <xf numFmtId="0" fontId="4" fillId="3" borderId="66" xfId="0" applyFont="1" applyFill="1" applyBorder="1"/>
    <xf numFmtId="0" fontId="47" fillId="3" borderId="67" xfId="0" applyFont="1" applyFill="1" applyBorder="1"/>
    <xf numFmtId="0" fontId="4" fillId="3" borderId="68" xfId="0" applyFont="1" applyFill="1" applyBorder="1"/>
    <xf numFmtId="0" fontId="11" fillId="3" borderId="68" xfId="0" applyFont="1" applyFill="1" applyBorder="1"/>
    <xf numFmtId="0" fontId="4" fillId="3" borderId="69" xfId="0" applyFont="1" applyFill="1" applyBorder="1"/>
    <xf numFmtId="0" fontId="10" fillId="15" borderId="0" xfId="0" applyFont="1" applyFill="1" applyAlignment="1">
      <alignment horizontal="center" vertical="center"/>
    </xf>
    <xf numFmtId="0" fontId="107" fillId="15" borderId="0" xfId="0" applyFont="1" applyFill="1"/>
    <xf numFmtId="0" fontId="108" fillId="3" borderId="0" xfId="0" applyFont="1" applyFill="1"/>
    <xf numFmtId="0" fontId="4" fillId="3" borderId="0" xfId="0" applyFont="1" applyFill="1" applyAlignment="1">
      <alignment horizontal="left" indent="1"/>
    </xf>
    <xf numFmtId="0" fontId="54" fillId="3" borderId="0" xfId="0" applyFont="1" applyFill="1"/>
    <xf numFmtId="0" fontId="4" fillId="3" borderId="70" xfId="0" applyFont="1" applyFill="1" applyBorder="1"/>
    <xf numFmtId="0" fontId="4" fillId="3" borderId="71" xfId="0" applyFont="1" applyFill="1" applyBorder="1"/>
    <xf numFmtId="0" fontId="11" fillId="3" borderId="71" xfId="0" applyFont="1" applyFill="1" applyBorder="1"/>
    <xf numFmtId="0" fontId="10" fillId="3" borderId="71" xfId="0" applyFont="1" applyFill="1" applyBorder="1" applyAlignment="1">
      <alignment horizontal="center" vertical="center"/>
    </xf>
    <xf numFmtId="0" fontId="4" fillId="3" borderId="72" xfId="0" applyFont="1" applyFill="1" applyBorder="1"/>
    <xf numFmtId="0" fontId="109" fillId="3" borderId="0" xfId="0" applyFont="1" applyFill="1"/>
    <xf numFmtId="0" fontId="95" fillId="24" borderId="0" xfId="0" applyFont="1" applyFill="1"/>
    <xf numFmtId="0" fontId="110" fillId="3" borderId="0" xfId="0" applyFont="1" applyFill="1"/>
    <xf numFmtId="0" fontId="111" fillId="3" borderId="0" xfId="0" applyFont="1" applyFill="1"/>
    <xf numFmtId="0" fontId="112" fillId="3" borderId="0" xfId="0" applyFont="1" applyFill="1"/>
    <xf numFmtId="0" fontId="113" fillId="3" borderId="0" xfId="0" applyFont="1" applyFill="1"/>
    <xf numFmtId="0" fontId="114" fillId="3" borderId="0" xfId="0" applyFont="1" applyFill="1"/>
    <xf numFmtId="0" fontId="115" fillId="5" borderId="0" xfId="0" applyFont="1" applyFill="1" applyAlignment="1">
      <alignment horizontal="left" vertical="center"/>
    </xf>
    <xf numFmtId="0" fontId="97" fillId="5" borderId="0" xfId="0" applyFont="1" applyFill="1" applyAlignment="1">
      <alignment horizontal="center" vertical="center"/>
    </xf>
    <xf numFmtId="0" fontId="97" fillId="5" borderId="0" xfId="0" applyFont="1" applyFill="1"/>
    <xf numFmtId="0" fontId="116" fillId="5" borderId="0" xfId="0" applyFont="1" applyFill="1"/>
    <xf numFmtId="0" fontId="116" fillId="3" borderId="0" xfId="0" quotePrefix="1" applyFont="1" applyFill="1"/>
    <xf numFmtId="0" fontId="117" fillId="3" borderId="0" xfId="0" applyFont="1" applyFill="1"/>
    <xf numFmtId="0" fontId="118" fillId="3" borderId="0" xfId="0" applyFont="1" applyFill="1"/>
    <xf numFmtId="0" fontId="116" fillId="3" borderId="0" xfId="0" applyFont="1" applyFill="1"/>
    <xf numFmtId="0" fontId="119" fillId="3" borderId="0" xfId="0" applyFont="1" applyFill="1"/>
    <xf numFmtId="0" fontId="32" fillId="25" borderId="0" xfId="0" applyFont="1" applyFill="1"/>
    <xf numFmtId="0" fontId="4" fillId="25" borderId="0" xfId="0" applyFont="1" applyFill="1"/>
    <xf numFmtId="0" fontId="4" fillId="26" borderId="0" xfId="0" applyFont="1" applyFill="1"/>
    <xf numFmtId="0" fontId="32" fillId="25" borderId="0" xfId="0" quotePrefix="1" applyFont="1" applyFill="1"/>
    <xf numFmtId="0" fontId="120" fillId="3" borderId="0" xfId="0" applyFont="1" applyFill="1"/>
    <xf numFmtId="0" fontId="120" fillId="3" borderId="0" xfId="0" quotePrefix="1" applyFont="1" applyFill="1"/>
    <xf numFmtId="0" fontId="121" fillId="3" borderId="0" xfId="0" applyFont="1" applyFill="1"/>
    <xf numFmtId="0" fontId="120" fillId="25" borderId="0" xfId="0" applyFont="1" applyFill="1"/>
    <xf numFmtId="0" fontId="122" fillId="3" borderId="0" xfId="0" applyFont="1" applyFill="1"/>
    <xf numFmtId="0" fontId="122" fillId="3" borderId="0" xfId="0" quotePrefix="1" applyFont="1" applyFill="1"/>
    <xf numFmtId="0" fontId="123" fillId="3" borderId="0" xfId="0" applyFont="1" applyFill="1"/>
    <xf numFmtId="0" fontId="124" fillId="3" borderId="0" xfId="0" applyFont="1" applyFill="1"/>
    <xf numFmtId="0" fontId="122" fillId="15" borderId="0" xfId="0" applyFont="1" applyFill="1"/>
    <xf numFmtId="9" fontId="97" fillId="5" borderId="0" xfId="1" applyFont="1" applyFill="1"/>
    <xf numFmtId="9" fontId="125" fillId="5" borderId="0" xfId="1" applyFont="1" applyFill="1"/>
    <xf numFmtId="9" fontId="116" fillId="5" borderId="0" xfId="1" applyFont="1" applyFill="1"/>
    <xf numFmtId="9" fontId="126" fillId="5" borderId="0" xfId="1" applyFont="1" applyFill="1"/>
    <xf numFmtId="0" fontId="97" fillId="23" borderId="0" xfId="0" applyFont="1" applyFill="1"/>
    <xf numFmtId="9" fontId="4" fillId="3" borderId="0" xfId="0" applyNumberFormat="1" applyFont="1" applyFill="1"/>
    <xf numFmtId="0" fontId="107" fillId="15" borderId="0" xfId="0" quotePrefix="1" applyFont="1" applyFill="1"/>
    <xf numFmtId="0" fontId="128" fillId="3" borderId="0" xfId="0" applyFont="1" applyFill="1" applyAlignment="1">
      <alignment horizontal="center" vertical="center"/>
    </xf>
    <xf numFmtId="0" fontId="129" fillId="3" borderId="0" xfId="0" applyFont="1" applyFill="1" applyAlignment="1">
      <alignment horizontal="left" textRotation="69"/>
    </xf>
    <xf numFmtId="0" fontId="2" fillId="3" borderId="0" xfId="2" applyFill="1" applyAlignment="1">
      <alignment horizontal="left" textRotation="69"/>
    </xf>
    <xf numFmtId="0" fontId="130" fillId="3" borderId="0" xfId="2" applyFont="1" applyFill="1" applyAlignment="1">
      <alignment horizontal="left" textRotation="69"/>
    </xf>
    <xf numFmtId="0" fontId="131" fillId="3" borderId="0" xfId="2" applyFont="1" applyFill="1" applyAlignment="1">
      <alignment horizontal="left" textRotation="69"/>
    </xf>
    <xf numFmtId="0" fontId="132" fillId="3" borderId="0" xfId="0" applyFont="1" applyFill="1" applyAlignment="1">
      <alignment horizontal="center" vertical="center" shrinkToFit="1"/>
    </xf>
    <xf numFmtId="0" fontId="97" fillId="3" borderId="0" xfId="0" quotePrefix="1" applyFont="1" applyFill="1"/>
    <xf numFmtId="0" fontId="4" fillId="3" borderId="73" xfId="0" applyFont="1" applyFill="1" applyBorder="1"/>
    <xf numFmtId="0" fontId="4" fillId="3" borderId="74" xfId="0" applyFont="1" applyFill="1" applyBorder="1"/>
    <xf numFmtId="0" fontId="11" fillId="3" borderId="74" xfId="0" applyFont="1" applyFill="1" applyBorder="1"/>
    <xf numFmtId="0" fontId="10" fillId="3" borderId="74" xfId="0" applyFont="1" applyFill="1" applyBorder="1" applyAlignment="1">
      <alignment horizontal="center" vertical="center"/>
    </xf>
    <xf numFmtId="0" fontId="4" fillId="3" borderId="75" xfId="0" applyFont="1" applyFill="1" applyBorder="1"/>
    <xf numFmtId="0" fontId="4" fillId="3" borderId="76" xfId="0" applyFont="1" applyFill="1" applyBorder="1"/>
    <xf numFmtId="0" fontId="4" fillId="3" borderId="77" xfId="0" applyFont="1" applyFill="1" applyBorder="1"/>
    <xf numFmtId="0" fontId="32" fillId="3" borderId="76" xfId="0" applyFont="1" applyFill="1" applyBorder="1"/>
    <xf numFmtId="0" fontId="32" fillId="3" borderId="78" xfId="0" applyFont="1" applyFill="1" applyBorder="1"/>
    <xf numFmtId="0" fontId="4" fillId="3" borderId="79" xfId="0" applyFont="1" applyFill="1" applyBorder="1"/>
    <xf numFmtId="0" fontId="11" fillId="3" borderId="79" xfId="0" applyFont="1" applyFill="1" applyBorder="1"/>
    <xf numFmtId="0" fontId="10" fillId="3" borderId="79" xfId="0" applyFont="1" applyFill="1" applyBorder="1" applyAlignment="1">
      <alignment horizontal="center" vertical="center"/>
    </xf>
    <xf numFmtId="0" fontId="4" fillId="3" borderId="80" xfId="0" applyFont="1" applyFill="1" applyBorder="1"/>
    <xf numFmtId="0" fontId="65" fillId="3" borderId="0" xfId="0" applyFont="1" applyFill="1" applyAlignment="1">
      <alignment horizontal="center" vertical="center"/>
    </xf>
    <xf numFmtId="0" fontId="11" fillId="23" borderId="0" xfId="0" applyFont="1" applyFill="1"/>
    <xf numFmtId="0" fontId="114" fillId="3" borderId="0" xfId="0" quotePrefix="1" applyFont="1" applyFill="1"/>
    <xf numFmtId="0" fontId="89" fillId="22" borderId="0" xfId="0" applyFont="1" applyFill="1" applyAlignment="1">
      <alignment horizontal="left" vertical="center"/>
    </xf>
    <xf numFmtId="0" fontId="16" fillId="4" borderId="2" xfId="0" applyFont="1" applyFill="1" applyBorder="1" applyAlignment="1">
      <alignment horizontal="left" vertical="center" wrapText="1"/>
    </xf>
    <xf numFmtId="0" fontId="127" fillId="18" borderId="35" xfId="0" applyFont="1" applyFill="1" applyBorder="1" applyAlignment="1">
      <alignment horizontal="left" vertical="center"/>
    </xf>
    <xf numFmtId="0" fontId="82" fillId="22" borderId="0" xfId="0" applyFont="1" applyFill="1" applyAlignment="1">
      <alignment horizontal="left" vertical="center"/>
    </xf>
    <xf numFmtId="164" fontId="40" fillId="22" borderId="0" xfId="0" applyNumberFormat="1" applyFont="1" applyFill="1" applyAlignment="1">
      <alignment horizontal="left" vertical="top" wrapText="1"/>
    </xf>
    <xf numFmtId="0" fontId="86" fillId="22" borderId="0" xfId="0" applyFont="1" applyFill="1" applyAlignment="1">
      <alignment horizontal="left" vertical="top" wrapText="1" indent="1"/>
    </xf>
    <xf numFmtId="0" fontId="40" fillId="22" borderId="0" xfId="0" applyFont="1" applyFill="1" applyAlignment="1">
      <alignment horizontal="left" vertical="top" wrapText="1"/>
    </xf>
    <xf numFmtId="0" fontId="88" fillId="21" borderId="55" xfId="2" applyFont="1" applyFill="1" applyBorder="1" applyAlignment="1">
      <alignment horizontal="center" vertical="center" wrapText="1"/>
    </xf>
    <xf numFmtId="0" fontId="88" fillId="21" borderId="56" xfId="2" applyFont="1" applyFill="1" applyBorder="1" applyAlignment="1">
      <alignment horizontal="center" vertical="center" wrapText="1"/>
    </xf>
    <xf numFmtId="0" fontId="88" fillId="21" borderId="57" xfId="2" applyFont="1" applyFill="1" applyBorder="1" applyAlignment="1">
      <alignment horizontal="center" vertical="center" wrapText="1"/>
    </xf>
    <xf numFmtId="0" fontId="74" fillId="5" borderId="0" xfId="0" applyFont="1" applyFill="1" applyAlignment="1">
      <alignment horizontal="center" vertical="center" shrinkToFit="1"/>
    </xf>
    <xf numFmtId="0" fontId="67" fillId="5" borderId="0" xfId="0" applyFont="1" applyFill="1" applyAlignment="1">
      <alignment horizontal="left" vertical="center" wrapText="1"/>
    </xf>
    <xf numFmtId="0" fontId="31" fillId="10" borderId="2" xfId="0" applyFont="1" applyFill="1" applyBorder="1" applyAlignment="1">
      <alignment horizontal="left" vertical="center"/>
    </xf>
    <xf numFmtId="0" fontId="9" fillId="20" borderId="0" xfId="0" applyFont="1" applyFill="1" applyAlignment="1">
      <alignment horizontal="center" vertical="center" wrapText="1"/>
    </xf>
    <xf numFmtId="0" fontId="78" fillId="9" borderId="0" xfId="0" applyFont="1" applyFill="1" applyAlignment="1">
      <alignment horizontal="center" vertical="center"/>
    </xf>
    <xf numFmtId="0" fontId="79" fillId="21" borderId="2" xfId="0" applyFont="1" applyFill="1" applyBorder="1" applyAlignment="1">
      <alignment horizontal="left" vertical="center"/>
    </xf>
    <xf numFmtId="0" fontId="47" fillId="5" borderId="0" xfId="0" applyFont="1" applyFill="1" applyAlignment="1">
      <alignment horizontal="left" vertical="top" wrapText="1"/>
    </xf>
    <xf numFmtId="0" fontId="31" fillId="8" borderId="2" xfId="0" applyFont="1" applyFill="1" applyBorder="1" applyAlignment="1">
      <alignment horizontal="left" vertical="center"/>
    </xf>
    <xf numFmtId="0" fontId="73" fillId="5" borderId="52" xfId="0" applyFont="1" applyFill="1" applyBorder="1" applyAlignment="1">
      <alignment horizontal="center" vertical="center" shrinkToFit="1"/>
    </xf>
    <xf numFmtId="0" fontId="73" fillId="5" borderId="53" xfId="0" applyFont="1" applyFill="1" applyBorder="1" applyAlignment="1">
      <alignment horizontal="center" vertical="center" shrinkToFit="1"/>
    </xf>
    <xf numFmtId="0" fontId="73" fillId="5" borderId="54" xfId="0" applyFont="1" applyFill="1" applyBorder="1" applyAlignment="1">
      <alignment horizontal="center" vertical="center" shrinkToFit="1"/>
    </xf>
    <xf numFmtId="0" fontId="19" fillId="19" borderId="0" xfId="0" applyFont="1" applyFill="1" applyAlignment="1">
      <alignment horizontal="left" vertical="top" wrapText="1"/>
    </xf>
    <xf numFmtId="0" fontId="71" fillId="15" borderId="46" xfId="2" applyFont="1" applyFill="1" applyBorder="1" applyAlignment="1">
      <alignment horizontal="center" vertical="center"/>
    </xf>
    <xf numFmtId="0" fontId="71" fillId="15" borderId="47" xfId="2" applyFont="1" applyFill="1" applyBorder="1" applyAlignment="1">
      <alignment horizontal="center" vertical="center"/>
    </xf>
    <xf numFmtId="0" fontId="71" fillId="15" borderId="48" xfId="2" applyFont="1" applyFill="1" applyBorder="1" applyAlignment="1">
      <alignment horizontal="center" vertical="center"/>
    </xf>
    <xf numFmtId="0" fontId="71" fillId="15" borderId="49" xfId="2" applyFont="1" applyFill="1" applyBorder="1" applyAlignment="1">
      <alignment horizontal="center" vertical="center"/>
    </xf>
    <xf numFmtId="0" fontId="71" fillId="15" borderId="50" xfId="2" applyFont="1" applyFill="1" applyBorder="1" applyAlignment="1">
      <alignment horizontal="center" vertical="center"/>
    </xf>
    <xf numFmtId="0" fontId="71" fillId="15" borderId="51" xfId="2" applyFont="1" applyFill="1" applyBorder="1" applyAlignment="1">
      <alignment horizontal="center" vertical="center"/>
    </xf>
    <xf numFmtId="0" fontId="47" fillId="6" borderId="0" xfId="0" applyFont="1" applyFill="1" applyAlignment="1">
      <alignment horizontal="left" vertical="top" wrapText="1"/>
    </xf>
    <xf numFmtId="0" fontId="56" fillId="6" borderId="38" xfId="0" applyFont="1" applyFill="1" applyBorder="1" applyAlignment="1">
      <alignment horizontal="center" vertical="center"/>
    </xf>
    <xf numFmtId="0" fontId="57" fillId="6" borderId="39" xfId="0" quotePrefix="1" applyFont="1" applyFill="1" applyBorder="1" applyAlignment="1">
      <alignment horizontal="left" vertical="center" wrapText="1" indent="1"/>
    </xf>
    <xf numFmtId="0" fontId="57" fillId="6" borderId="40" xfId="0" quotePrefix="1" applyFont="1" applyFill="1" applyBorder="1" applyAlignment="1">
      <alignment horizontal="left" vertical="center" wrapText="1" indent="1"/>
    </xf>
    <xf numFmtId="0" fontId="57" fillId="6" borderId="41" xfId="0" quotePrefix="1" applyFont="1" applyFill="1" applyBorder="1" applyAlignment="1">
      <alignment horizontal="left" vertical="center" wrapText="1" indent="1"/>
    </xf>
    <xf numFmtId="0" fontId="57" fillId="6" borderId="42" xfId="0" quotePrefix="1" applyFont="1" applyFill="1" applyBorder="1" applyAlignment="1">
      <alignment horizontal="left" vertical="center" wrapText="1" indent="1"/>
    </xf>
    <xf numFmtId="0" fontId="57" fillId="6" borderId="0" xfId="0" quotePrefix="1" applyFont="1" applyFill="1" applyAlignment="1">
      <alignment horizontal="left" vertical="center" wrapText="1" indent="1"/>
    </xf>
    <xf numFmtId="0" fontId="57" fillId="6" borderId="43" xfId="0" quotePrefix="1" applyFont="1" applyFill="1" applyBorder="1" applyAlignment="1">
      <alignment horizontal="left" vertical="center" wrapText="1" indent="1"/>
    </xf>
    <xf numFmtId="0" fontId="58" fillId="6" borderId="42" xfId="0" quotePrefix="1" applyFont="1" applyFill="1" applyBorder="1" applyAlignment="1">
      <alignment horizontal="left" vertical="top" wrapText="1"/>
    </xf>
    <xf numFmtId="0" fontId="58" fillId="6" borderId="0" xfId="0" quotePrefix="1" applyFont="1" applyFill="1" applyAlignment="1">
      <alignment horizontal="left" vertical="top" wrapText="1"/>
    </xf>
    <xf numFmtId="0" fontId="25" fillId="6" borderId="0" xfId="0" applyFont="1" applyFill="1" applyAlignment="1">
      <alignment horizontal="center" vertical="center" wrapText="1"/>
    </xf>
    <xf numFmtId="0" fontId="66" fillId="18" borderId="35" xfId="0" applyFont="1" applyFill="1" applyBorder="1" applyAlignment="1">
      <alignment horizontal="left" vertical="center" indent="1"/>
    </xf>
    <xf numFmtId="0" fontId="62" fillId="15" borderId="0" xfId="0" applyFont="1" applyFill="1" applyAlignment="1">
      <alignment horizontal="left" vertical="center" shrinkToFit="1"/>
    </xf>
    <xf numFmtId="0" fontId="47" fillId="6" borderId="0" xfId="0" quotePrefix="1" applyFont="1" applyFill="1" applyAlignment="1">
      <alignment horizontal="left" vertical="top" wrapText="1"/>
    </xf>
    <xf numFmtId="0" fontId="55" fillId="3" borderId="0" xfId="0" applyFont="1" applyFill="1" applyAlignment="1">
      <alignment horizontal="left" vertical="top" wrapText="1" indent="1"/>
    </xf>
    <xf numFmtId="0" fontId="47" fillId="6" borderId="0" xfId="0" applyFont="1" applyFill="1" applyAlignment="1">
      <alignment horizontal="center" vertical="center" shrinkToFit="1"/>
    </xf>
    <xf numFmtId="0" fontId="51" fillId="14" borderId="35" xfId="0" applyFont="1" applyFill="1" applyBorder="1" applyAlignment="1">
      <alignment horizontal="left" vertical="center"/>
    </xf>
    <xf numFmtId="0" fontId="59" fillId="6" borderId="0" xfId="0" quotePrefix="1" applyFont="1" applyFill="1" applyAlignment="1">
      <alignment horizontal="left" vertical="top" wrapText="1"/>
    </xf>
    <xf numFmtId="0" fontId="19" fillId="6" borderId="0" xfId="0" applyFont="1" applyFill="1" applyAlignment="1">
      <alignment horizontal="left" vertical="top" wrapText="1" indent="1"/>
    </xf>
    <xf numFmtId="0" fontId="50" fillId="5" borderId="0" xfId="0" applyFont="1" applyFill="1" applyAlignment="1">
      <alignment horizontal="left" vertical="center" shrinkToFit="1"/>
    </xf>
    <xf numFmtId="0" fontId="52" fillId="15" borderId="0" xfId="0" applyFont="1" applyFill="1" applyAlignment="1">
      <alignment horizontal="left" vertical="center" shrinkToFit="1"/>
    </xf>
    <xf numFmtId="0" fontId="40" fillId="5" borderId="0" xfId="0" applyFont="1" applyFill="1" applyAlignment="1">
      <alignment horizontal="left" vertical="center" wrapText="1"/>
    </xf>
    <xf numFmtId="0" fontId="43" fillId="3" borderId="32" xfId="0" applyFont="1" applyFill="1" applyBorder="1" applyAlignment="1">
      <alignment horizontal="left" vertical="center" wrapText="1" indent="1"/>
    </xf>
    <xf numFmtId="0" fontId="43" fillId="3" borderId="30" xfId="0" applyFont="1" applyFill="1" applyBorder="1" applyAlignment="1">
      <alignment horizontal="left" vertical="center" wrapText="1" indent="1"/>
    </xf>
    <xf numFmtId="0" fontId="43" fillId="3" borderId="33" xfId="0" applyFont="1" applyFill="1" applyBorder="1" applyAlignment="1">
      <alignment horizontal="left" vertical="center" wrapText="1" indent="1"/>
    </xf>
    <xf numFmtId="0" fontId="19" fillId="5" borderId="0" xfId="0" applyFont="1" applyFill="1" applyAlignment="1">
      <alignment horizontal="left" vertical="center" wrapText="1" indent="1"/>
    </xf>
    <xf numFmtId="0" fontId="19" fillId="12" borderId="0" xfId="0" applyFont="1" applyFill="1" applyAlignment="1">
      <alignment horizontal="left" vertical="top" wrapText="1" indent="1"/>
    </xf>
    <xf numFmtId="0" fontId="19" fillId="13" borderId="0" xfId="0" applyFont="1" applyFill="1" applyAlignment="1">
      <alignment horizontal="left" vertical="top" wrapText="1" indent="1"/>
    </xf>
    <xf numFmtId="0" fontId="17" fillId="3" borderId="22"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17" fillId="3" borderId="24" xfId="0" applyFont="1" applyFill="1" applyBorder="1" applyAlignment="1">
      <alignment horizontal="left" vertical="center" wrapText="1" indent="1"/>
    </xf>
    <xf numFmtId="0" fontId="29" fillId="6" borderId="0" xfId="0" applyFont="1" applyFill="1" applyAlignment="1">
      <alignment horizontal="center" wrapText="1"/>
    </xf>
    <xf numFmtId="0" fontId="34" fillId="9" borderId="25" xfId="0" applyFont="1" applyFill="1" applyBorder="1" applyAlignment="1">
      <alignment horizontal="center" vertical="center"/>
    </xf>
    <xf numFmtId="0" fontId="34" fillId="9" borderId="26" xfId="0" applyFont="1" applyFill="1" applyBorder="1" applyAlignment="1">
      <alignment horizontal="center" vertical="center"/>
    </xf>
    <xf numFmtId="0" fontId="34" fillId="9" borderId="27" xfId="0" applyFont="1" applyFill="1" applyBorder="1" applyAlignment="1">
      <alignment horizontal="center" vertical="center"/>
    </xf>
    <xf numFmtId="0" fontId="39" fillId="10" borderId="2" xfId="0" applyFont="1" applyFill="1" applyBorder="1" applyAlignment="1">
      <alignment horizontal="left" vertical="center"/>
    </xf>
    <xf numFmtId="0" fontId="18" fillId="3" borderId="16" xfId="0" applyFont="1" applyFill="1" applyBorder="1" applyAlignment="1">
      <alignment horizontal="center" vertical="center" shrinkToFit="1"/>
    </xf>
    <xf numFmtId="0" fontId="18" fillId="3" borderId="17" xfId="0" applyFont="1" applyFill="1" applyBorder="1" applyAlignment="1">
      <alignment horizontal="center" vertical="center" shrinkToFit="1"/>
    </xf>
    <xf numFmtId="0" fontId="18" fillId="3" borderId="18" xfId="0" applyFont="1" applyFill="1" applyBorder="1" applyAlignment="1">
      <alignment horizontal="center" vertical="center" shrinkToFit="1"/>
    </xf>
    <xf numFmtId="0" fontId="18" fillId="3" borderId="19" xfId="0" applyFont="1" applyFill="1" applyBorder="1" applyAlignment="1">
      <alignment horizontal="center" vertical="center" shrinkToFit="1"/>
    </xf>
    <xf numFmtId="0" fontId="18" fillId="3" borderId="20" xfId="0" applyFont="1" applyFill="1" applyBorder="1" applyAlignment="1">
      <alignment horizontal="center" vertical="center" shrinkToFit="1"/>
    </xf>
    <xf numFmtId="0" fontId="18" fillId="3" borderId="21" xfId="0" applyFont="1" applyFill="1" applyBorder="1" applyAlignment="1">
      <alignment horizontal="center" vertical="center" shrinkToFit="1"/>
    </xf>
    <xf numFmtId="0" fontId="4" fillId="6" borderId="4" xfId="0" applyFont="1" applyFill="1" applyBorder="1" applyAlignment="1">
      <alignment horizontal="center"/>
    </xf>
    <xf numFmtId="0" fontId="19" fillId="6" borderId="0" xfId="0" applyFont="1" applyFill="1" applyAlignment="1">
      <alignment horizontal="left" vertical="top" wrapText="1"/>
    </xf>
    <xf numFmtId="0" fontId="4" fillId="6" borderId="5" xfId="0" applyFont="1" applyFill="1" applyBorder="1" applyAlignment="1">
      <alignment horizontal="center"/>
    </xf>
    <xf numFmtId="0" fontId="21" fillId="2" borderId="2" xfId="0" applyFont="1" applyFill="1" applyBorder="1" applyAlignment="1">
      <alignment vertical="center" shrinkToFit="1"/>
    </xf>
    <xf numFmtId="0" fontId="22" fillId="6" borderId="0" xfId="0" applyFont="1" applyFill="1" applyAlignment="1">
      <alignment horizontal="center"/>
    </xf>
    <xf numFmtId="0" fontId="24" fillId="5" borderId="0" xfId="0" applyFont="1" applyFill="1" applyAlignment="1">
      <alignment horizontal="center" vertical="center" wrapText="1"/>
    </xf>
    <xf numFmtId="0" fontId="25" fillId="7" borderId="0" xfId="0" applyFont="1" applyFill="1" applyAlignment="1">
      <alignment horizontal="center" vertical="center" wrapText="1"/>
    </xf>
    <xf numFmtId="0" fontId="26" fillId="6" borderId="0" xfId="0" applyFont="1" applyFill="1" applyAlignment="1">
      <alignment horizontal="center" vertical="center" wrapText="1"/>
    </xf>
    <xf numFmtId="0" fontId="17" fillId="4" borderId="0" xfId="0" applyFont="1" applyFill="1" applyAlignment="1">
      <alignment horizontal="left" vertical="center" wrapText="1"/>
    </xf>
    <xf numFmtId="0" fontId="19" fillId="4" borderId="0" xfId="0" applyFont="1" applyFill="1" applyAlignment="1">
      <alignment horizontal="left" vertical="top" wrapText="1"/>
    </xf>
    <xf numFmtId="0" fontId="19" fillId="4" borderId="14" xfId="0" applyFont="1" applyFill="1" applyBorder="1" applyAlignment="1">
      <alignment horizontal="left" vertical="top" wrapText="1"/>
    </xf>
    <xf numFmtId="0" fontId="13" fillId="4" borderId="7" xfId="0" applyFont="1" applyFill="1" applyBorder="1" applyAlignment="1">
      <alignment horizontal="left" shrinkToFit="1"/>
    </xf>
    <xf numFmtId="0" fontId="13" fillId="4" borderId="8" xfId="0" applyFont="1" applyFill="1" applyBorder="1" applyAlignment="1">
      <alignment horizontal="left" shrinkToFit="1"/>
    </xf>
    <xf numFmtId="0" fontId="4" fillId="4" borderId="10" xfId="0" applyFont="1" applyFill="1" applyBorder="1" applyAlignment="1">
      <alignment horizontal="left" vertical="top" indent="1" shrinkToFit="1"/>
    </xf>
    <xf numFmtId="0" fontId="4" fillId="4" borderId="11" xfId="0" applyFont="1" applyFill="1" applyBorder="1" applyAlignment="1">
      <alignment horizontal="left" vertical="top" indent="1" shrinkToFit="1"/>
    </xf>
    <xf numFmtId="0" fontId="14" fillId="4" borderId="7" xfId="0" applyFont="1" applyFill="1" applyBorder="1" applyAlignment="1">
      <alignment horizontal="center" wrapText="1"/>
    </xf>
    <xf numFmtId="0" fontId="16" fillId="5" borderId="2"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0" xfId="0" applyFont="1" applyFill="1" applyAlignment="1">
      <alignment horizontal="center" vertical="center"/>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cellXfs>
  <cellStyles count="3">
    <cellStyle name="Hyperlink" xfId="2" builtinId="8"/>
    <cellStyle name="Normal" xfId="0" builtinId="0"/>
    <cellStyle name="Percent" xfId="1" builtinId="5"/>
  </cellStyles>
  <dxfs count="341">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dxf>
    <dxf>
      <font>
        <color theme="7" tint="-0.499984740745262"/>
      </font>
      <fill>
        <patternFill>
          <bgColor theme="7" tint="0.79998168889431442"/>
        </patternFill>
      </fill>
    </dxf>
    <dxf>
      <font>
        <color rgb="FF6F812B"/>
      </font>
      <fill>
        <patternFill>
          <bgColor rgb="FFE6FF9F"/>
        </patternFill>
      </fill>
    </dxf>
    <dxf>
      <font>
        <color rgb="FF00B050"/>
      </font>
      <fill>
        <patternFill>
          <bgColor rgb="FFC6EFCE"/>
        </patternFill>
      </fill>
    </dxf>
    <dxf>
      <font>
        <color rgb="FF9C0006"/>
      </font>
      <fill>
        <patternFill>
          <bgColor rgb="FFFFC7CE"/>
        </patternFill>
      </fill>
    </dxf>
    <dxf>
      <font>
        <color rgb="FF9C0006"/>
      </font>
      <fill>
        <patternFill>
          <bgColor rgb="FFFFC7CE"/>
        </patternFill>
      </fill>
    </dxf>
    <dxf>
      <font>
        <color theme="7" tint="-0.499984740745262"/>
      </font>
      <fill>
        <patternFill>
          <bgColor theme="7" tint="0.79998168889431442"/>
        </patternFill>
      </fill>
    </dxf>
    <dxf>
      <font>
        <color rgb="FF6F812B"/>
      </font>
      <fill>
        <patternFill>
          <bgColor rgb="FFE6FF9F"/>
        </patternFill>
      </fill>
    </dxf>
    <dxf>
      <font>
        <color rgb="FF00B050"/>
      </font>
      <fill>
        <patternFill>
          <bgColor rgb="FFC6EFCE"/>
        </patternFill>
      </fill>
    </dxf>
    <dxf>
      <font>
        <color theme="7" tint="-0.499984740745262"/>
      </font>
      <fill>
        <patternFill>
          <bgColor theme="7" tint="0.79998168889431442"/>
        </patternFill>
      </fill>
    </dxf>
    <dxf>
      <font>
        <color rgb="FF6F812B"/>
      </font>
      <fill>
        <patternFill>
          <bgColor rgb="FFE6FF9F"/>
        </patternFill>
      </fill>
    </dxf>
    <dxf>
      <font>
        <color rgb="FF00B050"/>
      </font>
      <fill>
        <patternFill>
          <bgColor rgb="FFC6EFCE"/>
        </patternFill>
      </fill>
    </dxf>
    <dxf>
      <font>
        <color rgb="FF9C0006"/>
      </font>
      <fill>
        <patternFill>
          <bgColor rgb="FFFFC7CE"/>
        </patternFill>
      </fill>
    </dxf>
    <dxf>
      <font>
        <color rgb="FF9C0006"/>
      </font>
      <fill>
        <patternFill>
          <bgColor rgb="FFFFC7CE"/>
        </patternFill>
      </fill>
    </dxf>
    <dxf>
      <font>
        <color theme="7" tint="-0.499984740745262"/>
      </font>
      <fill>
        <patternFill>
          <bgColor theme="7" tint="0.79998168889431442"/>
        </patternFill>
      </fill>
    </dxf>
    <dxf>
      <font>
        <color rgb="FF6F812B"/>
      </font>
      <fill>
        <patternFill>
          <bgColor rgb="FFE6FF9F"/>
        </patternFill>
      </fill>
    </dxf>
    <dxf>
      <font>
        <color rgb="FF00B050"/>
      </font>
      <fill>
        <patternFill>
          <bgColor rgb="FFC6EFCE"/>
        </patternFill>
      </fill>
    </dxf>
    <dxf>
      <font>
        <color rgb="FF9C0006"/>
      </font>
      <fill>
        <patternFill>
          <bgColor rgb="FFFFC7CE"/>
        </patternFill>
      </fill>
    </dxf>
    <dxf>
      <font>
        <color theme="7" tint="-0.499984740745262"/>
      </font>
      <fill>
        <patternFill>
          <bgColor theme="7" tint="0.79998168889431442"/>
        </patternFill>
      </fill>
    </dxf>
    <dxf>
      <font>
        <color rgb="FF6F812B"/>
      </font>
      <fill>
        <patternFill>
          <bgColor rgb="FFE6FF9F"/>
        </patternFill>
      </fill>
    </dxf>
    <dxf>
      <font>
        <color rgb="FF00B050"/>
      </font>
      <fill>
        <patternFill>
          <bgColor rgb="FFC6EFCE"/>
        </patternFill>
      </fill>
    </dxf>
    <dxf>
      <font>
        <color rgb="FF00B050"/>
      </font>
      <fill>
        <patternFill>
          <bgColor rgb="FFC6EFCE"/>
        </patternFill>
      </fill>
    </dxf>
    <dxf>
      <font>
        <color rgb="FF6F812B"/>
      </font>
      <fill>
        <patternFill>
          <bgColor rgb="FFE6FF9F"/>
        </patternFill>
      </fill>
    </dxf>
    <dxf>
      <font>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color rgb="FF00B050"/>
      </font>
      <fill>
        <patternFill>
          <bgColor rgb="FFC6EFCE"/>
        </patternFill>
      </fill>
    </dxf>
    <dxf>
      <font>
        <color theme="7" tint="-0.499984740745262"/>
      </font>
      <fill>
        <patternFill>
          <bgColor theme="7" tint="0.79998168889431442"/>
        </patternFill>
      </fill>
    </dxf>
    <dxf>
      <font>
        <color rgb="FF6F812B"/>
      </font>
      <fill>
        <patternFill>
          <bgColor rgb="FFE6FF9F"/>
        </patternFill>
      </fill>
    </dxf>
    <dxf>
      <font>
        <color rgb="FF9C0006"/>
      </font>
      <fill>
        <patternFill>
          <bgColor rgb="FFFFC7CE"/>
        </patternFill>
      </fill>
    </dxf>
    <dxf>
      <font>
        <color rgb="FF6F812B"/>
      </font>
      <fill>
        <patternFill>
          <bgColor rgb="FFE6FF9F"/>
        </patternFill>
      </fill>
    </dxf>
    <dxf>
      <font>
        <color rgb="FF00B050"/>
      </font>
      <fill>
        <patternFill>
          <bgColor rgb="FFC6EFCE"/>
        </patternFill>
      </fill>
    </dxf>
    <dxf>
      <font>
        <color theme="7" tint="-0.499984740745262"/>
      </font>
      <fill>
        <patternFill>
          <bgColor theme="7" tint="0.79998168889431442"/>
        </patternFill>
      </fill>
    </dxf>
    <dxf>
      <font>
        <color rgb="FF6F812B"/>
      </font>
      <fill>
        <patternFill>
          <bgColor rgb="FFE6FF9F"/>
        </patternFill>
      </fill>
    </dxf>
    <dxf>
      <font>
        <color theme="7" tint="-0.499984740745262"/>
      </font>
      <fill>
        <patternFill>
          <bgColor theme="7" tint="0.79998168889431442"/>
        </patternFill>
      </fill>
    </dxf>
    <dxf>
      <font>
        <color rgb="FF9C0006"/>
      </font>
      <fill>
        <patternFill>
          <bgColor rgb="FFFFC7CE"/>
        </patternFill>
      </fill>
    </dxf>
    <dxf>
      <font>
        <color rgb="FF00B050"/>
      </font>
      <fill>
        <patternFill>
          <bgColor rgb="FFC6EFCE"/>
        </patternFill>
      </fill>
    </dxf>
    <dxf>
      <font>
        <color theme="7" tint="-0.499984740745262"/>
      </font>
      <fill>
        <patternFill>
          <bgColor theme="7" tint="0.79998168889431442"/>
        </patternFill>
      </fill>
    </dxf>
    <dxf>
      <font>
        <color rgb="FF9C0006"/>
      </font>
      <fill>
        <patternFill>
          <bgColor rgb="FFFFC7CE"/>
        </patternFill>
      </fill>
    </dxf>
    <dxf>
      <font>
        <color rgb="FF6F812B"/>
      </font>
      <fill>
        <patternFill>
          <bgColor rgb="FFE6FF9F"/>
        </patternFill>
      </fill>
    </dxf>
    <dxf>
      <font>
        <color rgb="FF00B050"/>
      </font>
      <fill>
        <patternFill>
          <bgColor rgb="FFC6EFCE"/>
        </patternFill>
      </fill>
    </dxf>
    <dxf>
      <font>
        <color theme="7" tint="-0.499984740745262"/>
      </font>
      <fill>
        <patternFill>
          <bgColor theme="7" tint="0.79998168889431442"/>
        </patternFill>
      </fill>
    </dxf>
    <dxf>
      <font>
        <color rgb="FF9C0006"/>
      </font>
      <fill>
        <patternFill>
          <bgColor rgb="FFFFC7CE"/>
        </patternFill>
      </fill>
    </dxf>
    <dxf>
      <font>
        <color rgb="FF00B050"/>
      </font>
      <fill>
        <patternFill>
          <bgColor rgb="FFC6EFCE"/>
        </patternFill>
      </fill>
    </dxf>
    <dxf>
      <font>
        <color rgb="FF6F812B"/>
      </font>
      <fill>
        <patternFill>
          <bgColor rgb="FFE6FF9F"/>
        </patternFill>
      </fill>
    </dxf>
    <dxf>
      <font>
        <color rgb="FF9C0006"/>
      </font>
      <fill>
        <patternFill>
          <bgColor rgb="FFFFC7CE"/>
        </patternFill>
      </fill>
    </dxf>
    <dxf>
      <font>
        <color rgb="FF00B050"/>
      </font>
      <fill>
        <patternFill>
          <bgColor rgb="FFC6EFCE"/>
        </patternFill>
      </fill>
    </dxf>
    <dxf>
      <font>
        <color rgb="FF6F812B"/>
      </font>
      <fill>
        <patternFill>
          <bgColor rgb="FFE6FF9F"/>
        </patternFill>
      </fill>
    </dxf>
    <dxf>
      <font>
        <color theme="7" tint="-0.499984740745262"/>
      </font>
      <fill>
        <patternFill>
          <bgColor theme="7" tint="0.79998168889431442"/>
        </patternFill>
      </fill>
    </dxf>
    <dxf>
      <font>
        <color rgb="FF009646"/>
      </font>
    </dxf>
    <dxf>
      <font>
        <color theme="7" tint="-0.24994659260841701"/>
      </font>
    </dxf>
    <dxf>
      <font>
        <color theme="5" tint="-0.24994659260841701"/>
      </font>
    </dxf>
    <dxf>
      <font>
        <color rgb="FFC00000"/>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C00000"/>
      </font>
    </dxf>
    <dxf>
      <font>
        <color theme="7" tint="-0.24994659260841701"/>
      </font>
    </dxf>
    <dxf>
      <font>
        <color rgb="FF009646"/>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theme="5" tint="-0.24994659260841701"/>
      </font>
    </dxf>
    <dxf>
      <font>
        <color rgb="FF009646"/>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C00000"/>
      </font>
    </dxf>
    <dxf>
      <font>
        <color theme="5" tint="-0.24994659260841701"/>
      </font>
    </dxf>
    <dxf>
      <font>
        <color theme="7" tint="-0.24994659260841701"/>
      </font>
    </dxf>
    <dxf>
      <font>
        <color rgb="FFC00000"/>
      </font>
    </dxf>
    <dxf>
      <font>
        <color rgb="FF009646"/>
      </font>
    </dxf>
    <dxf>
      <font>
        <color theme="5" tint="-0.24994659260841701"/>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theme="7" tint="-0.24994659260841701"/>
      </font>
    </dxf>
    <dxf>
      <font>
        <color theme="5" tint="-0.24994659260841701"/>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009646"/>
      </font>
    </dxf>
    <dxf>
      <font>
        <color theme="7" tint="-0.24994659260841701"/>
      </font>
    </dxf>
    <dxf>
      <font>
        <color rgb="FFC00000"/>
      </font>
    </dxf>
    <dxf>
      <font>
        <color theme="7" tint="-0.24994659260841701"/>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009646"/>
      </font>
    </dxf>
    <dxf>
      <font>
        <color theme="5" tint="-0.24994659260841701"/>
      </font>
    </dxf>
    <dxf>
      <font>
        <color rgb="FFC00000"/>
      </font>
    </dxf>
    <dxf>
      <font>
        <color theme="7" tint="-0.24994659260841701"/>
      </font>
    </dxf>
    <dxf>
      <font>
        <color theme="5" tint="-0.24994659260841701"/>
      </font>
    </dxf>
    <dxf>
      <font>
        <color rgb="FFC00000"/>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009646"/>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009646"/>
      </font>
    </dxf>
    <dxf>
      <font>
        <color theme="7" tint="-0.24994659260841701"/>
      </font>
    </dxf>
    <dxf>
      <font>
        <color rgb="FFC00000"/>
      </font>
    </dxf>
    <dxf>
      <font>
        <color theme="5" tint="-0.24994659260841701"/>
      </font>
    </dxf>
    <dxf>
      <font>
        <color theme="5" tint="-0.24994659260841701"/>
      </font>
    </dxf>
    <dxf>
      <font>
        <color rgb="FFC00000"/>
      </font>
    </dxf>
    <dxf>
      <font>
        <color theme="7" tint="-0.24994659260841701"/>
      </font>
    </dxf>
    <dxf>
      <font>
        <color rgb="FF009646"/>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009646"/>
      </font>
    </dxf>
    <dxf>
      <font>
        <color theme="7" tint="-0.24994659260841701"/>
      </font>
    </dxf>
    <dxf>
      <font>
        <color theme="5" tint="-0.24994659260841701"/>
      </font>
    </dxf>
    <dxf>
      <font>
        <color rgb="FFC00000"/>
      </font>
    </dxf>
    <dxf>
      <font>
        <color theme="5" tint="-0.24994659260841701"/>
      </font>
    </dxf>
    <dxf>
      <font>
        <color theme="7" tint="-0.24994659260841701"/>
      </font>
    </dxf>
    <dxf>
      <font>
        <color rgb="FF009646"/>
      </font>
    </dxf>
    <dxf>
      <font>
        <color rgb="FFC00000"/>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0" tint="-4.9989318521683403E-2"/>
        </patternFill>
      </fill>
      <border>
        <left style="thin">
          <color rgb="FFDFEDD7"/>
        </left>
        <right style="thin">
          <color rgb="FFDFEDD7"/>
        </right>
        <top style="thin">
          <color rgb="FFDFEDD7"/>
        </top>
        <bottom style="thin">
          <color rgb="FFDFEDD7"/>
        </bottom>
      </border>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009646"/>
      </font>
    </dxf>
    <dxf>
      <font>
        <color theme="7" tint="-0.24994659260841701"/>
      </font>
    </dxf>
    <dxf>
      <font>
        <color theme="5" tint="-0.24994659260841701"/>
      </font>
    </dxf>
    <dxf>
      <font>
        <color rgb="FFC00000"/>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C00000"/>
      </font>
    </dxf>
    <dxf>
      <font>
        <color theme="5" tint="-0.24994659260841701"/>
      </font>
    </dxf>
    <dxf>
      <font>
        <color theme="7" tint="-0.24994659260841701"/>
      </font>
    </dxf>
    <dxf>
      <font>
        <color rgb="FF009646"/>
      </font>
    </dxf>
    <dxf>
      <font>
        <b/>
        <i val="0"/>
      </font>
      <fill>
        <patternFill>
          <bgColor theme="0" tint="-4.9989318521683403E-2"/>
        </patternFill>
      </fill>
      <border>
        <left style="thin">
          <color rgb="FFDFEDD7"/>
        </left>
        <right style="thin">
          <color rgb="FFDFEDD7"/>
        </right>
        <top style="thin">
          <color rgb="FFDFEDD7"/>
        </top>
        <bottom style="thin">
          <color rgb="FFDFEDD7"/>
        </bottom>
      </border>
    </dxf>
    <dxf>
      <font>
        <color theme="5" tint="-0.24994659260841701"/>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b/>
        <i val="0"/>
      </font>
      <fill>
        <patternFill>
          <bgColor theme="0" tint="-4.9989318521683403E-2"/>
        </patternFill>
      </fill>
      <border>
        <left style="thin">
          <color rgb="FFDFEDD7"/>
        </left>
        <right style="thin">
          <color rgb="FFDFEDD7"/>
        </right>
        <top style="thin">
          <color rgb="FFDFEDD7"/>
        </top>
        <bottom style="thin">
          <color rgb="FFDFEDD7"/>
        </bottom>
      </border>
    </dxf>
    <dxf>
      <font>
        <color theme="7" tint="-0.24994659260841701"/>
      </font>
    </dxf>
    <dxf>
      <font>
        <color rgb="FFC00000"/>
      </font>
    </dxf>
    <dxf>
      <font>
        <color rgb="FF009646"/>
      </font>
    </dxf>
    <dxf>
      <font>
        <color theme="5" tint="-0.24994659260841701"/>
      </font>
    </dxf>
    <dxf>
      <font>
        <color theme="7" tint="-0.24994659260841701"/>
      </font>
    </dxf>
    <dxf>
      <font>
        <color rgb="FF009646"/>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b/>
        <i val="0"/>
      </font>
      <fill>
        <patternFill>
          <bgColor theme="0" tint="-4.9989318521683403E-2"/>
        </patternFill>
      </fill>
      <border>
        <left style="thin">
          <color rgb="FFDFEDD7"/>
        </left>
        <right style="thin">
          <color rgb="FFDFEDD7"/>
        </right>
        <top style="thin">
          <color rgb="FFDFEDD7"/>
        </top>
        <bottom style="thin">
          <color rgb="FFDFEDD7"/>
        </bottom>
      </border>
    </dxf>
    <dxf>
      <font>
        <color rgb="FFC00000"/>
      </font>
    </dxf>
    <dxf>
      <font>
        <b/>
        <i val="0"/>
      </font>
      <fill>
        <patternFill>
          <bgColor theme="0" tint="-4.9989318521683403E-2"/>
        </patternFill>
      </fill>
      <border>
        <left style="thin">
          <color rgb="FFDFEDD7"/>
        </left>
        <right style="thin">
          <color rgb="FFDFEDD7"/>
        </right>
        <top style="thin">
          <color rgb="FFDFEDD7"/>
        </top>
        <bottom style="thin">
          <color rgb="FFDFEDD7"/>
        </bottom>
      </border>
    </dxf>
    <dxf>
      <font>
        <color rgb="FF009646"/>
      </font>
    </dxf>
    <dxf>
      <font>
        <color theme="7" tint="-0.24994659260841701"/>
      </font>
    </dxf>
    <dxf>
      <font>
        <color theme="5" tint="-0.24994659260841701"/>
      </font>
    </dxf>
    <dxf>
      <font>
        <color rgb="FFC00000"/>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C00000"/>
      </font>
    </dxf>
    <dxf>
      <font>
        <color theme="5" tint="-0.24994659260841701"/>
      </font>
    </dxf>
    <dxf>
      <font>
        <color theme="7" tint="-0.24994659260841701"/>
      </font>
    </dxf>
    <dxf>
      <font>
        <b/>
        <i val="0"/>
      </font>
      <fill>
        <patternFill>
          <bgColor theme="0" tint="-4.9989318521683403E-2"/>
        </patternFill>
      </fill>
      <border>
        <left style="thin">
          <color rgb="FFDFEDD7"/>
        </left>
        <right style="thin">
          <color rgb="FFDFEDD7"/>
        </right>
        <top style="thin">
          <color rgb="FFDFEDD7"/>
        </top>
        <bottom style="thin">
          <color rgb="FFDFEDD7"/>
        </bottom>
      </border>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009646"/>
      </font>
    </dxf>
    <dxf>
      <font>
        <color theme="5" tint="-0.24994659260841701"/>
      </font>
    </dxf>
    <dxf>
      <font>
        <color theme="7" tint="-0.24994659260841701"/>
      </font>
    </dxf>
    <dxf>
      <font>
        <color rgb="FF009646"/>
      </font>
    </dxf>
    <dxf>
      <font>
        <b/>
        <i val="0"/>
      </font>
      <fill>
        <patternFill>
          <bgColor theme="0" tint="-4.9989318521683403E-2"/>
        </patternFill>
      </fill>
      <border>
        <left style="thin">
          <color rgb="FFDFEDD7"/>
        </left>
        <right style="thin">
          <color rgb="FFDFEDD7"/>
        </right>
        <top style="thin">
          <color rgb="FFDFEDD7"/>
        </top>
        <bottom style="thin">
          <color rgb="FFDFEDD7"/>
        </bottom>
      </border>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rgb="FFC00000"/>
      </font>
    </dxf>
    <dxf>
      <font>
        <color rgb="FFC00000"/>
      </font>
    </dxf>
    <dxf>
      <font>
        <color rgb="FF009646"/>
      </font>
    </dxf>
    <dxf>
      <font>
        <color theme="5" tint="-0.24994659260841701"/>
      </font>
    </dxf>
    <dxf>
      <font>
        <color theme="7" tint="-0.24994659260841701"/>
      </font>
    </dxf>
    <dxf>
      <font>
        <b/>
        <i val="0"/>
      </font>
      <fill>
        <patternFill>
          <bgColor theme="0" tint="-4.9989318521683403E-2"/>
        </patternFill>
      </fill>
      <border>
        <left style="thin">
          <color rgb="FFDFEDD7"/>
        </left>
        <right style="thin">
          <color rgb="FFDFEDD7"/>
        </right>
        <top style="thin">
          <color rgb="FFDFEDD7"/>
        </top>
        <bottom style="thin">
          <color rgb="FFDFEDD7"/>
        </bottom>
      </border>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theme="7" tint="-0.24994659260841701"/>
      </font>
    </dxf>
    <dxf>
      <font>
        <color rgb="FFC00000"/>
      </font>
    </dxf>
    <dxf>
      <font>
        <color theme="5" tint="-0.24994659260841701"/>
      </font>
    </dxf>
    <dxf>
      <font>
        <color rgb="FF009646"/>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b/>
        <i val="0"/>
      </font>
      <fill>
        <patternFill>
          <bgColor theme="0" tint="-4.9989318521683403E-2"/>
        </patternFill>
      </fill>
      <border>
        <left style="thin">
          <color rgb="FFDFEDD7"/>
        </left>
        <right style="thin">
          <color rgb="FFDFEDD7"/>
        </right>
        <top style="thin">
          <color rgb="FFDFEDD7"/>
        </top>
        <bottom style="thin">
          <color rgb="FFDFEDD7"/>
        </bottom>
      </border>
    </dxf>
    <dxf>
      <font>
        <color rgb="FFC00000"/>
      </font>
    </dxf>
    <dxf>
      <font>
        <b/>
        <i val="0"/>
      </font>
      <fill>
        <patternFill>
          <bgColor theme="0" tint="-4.9989318521683403E-2"/>
        </patternFill>
      </fill>
      <border>
        <left style="thin">
          <color rgb="FFDFEDD7"/>
        </left>
        <right style="thin">
          <color rgb="FFDFEDD7"/>
        </right>
        <top style="thin">
          <color rgb="FFDFEDD7"/>
        </top>
        <bottom style="thin">
          <color rgb="FFDFEDD7"/>
        </bottom>
      </border>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ont>
        <color theme="5" tint="-0.24994659260841701"/>
      </font>
    </dxf>
    <dxf>
      <font>
        <color rgb="FF009646"/>
      </font>
    </dxf>
    <dxf>
      <font>
        <color theme="7" tint="-0.24994659260841701"/>
      </font>
    </dxf>
    <dxf>
      <font>
        <color theme="5" tint="-0.24994659260841701"/>
      </font>
    </dxf>
    <dxf>
      <font>
        <color rgb="FFC00000"/>
      </font>
    </dxf>
    <dxf>
      <font>
        <color theme="7" tint="-0.24994659260841701"/>
      </font>
    </dxf>
    <dxf>
      <font>
        <color rgb="FF009646"/>
      </font>
    </dxf>
    <dxf>
      <font>
        <b/>
        <i val="0"/>
      </font>
      <fill>
        <patternFill>
          <bgColor theme="0" tint="-4.9989318521683403E-2"/>
        </patternFill>
      </fill>
      <border>
        <left style="thin">
          <color rgb="FFDFEDD7"/>
        </left>
        <right style="thin">
          <color rgb="FFDFEDD7"/>
        </right>
        <top style="thin">
          <color rgb="FFDFEDD7"/>
        </top>
        <bottom style="thin">
          <color rgb="FFDFEDD7"/>
        </bottom>
      </border>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vertical/>
        <horizontal/>
      </border>
    </dxf>
    <dxf>
      <fill>
        <patternFill>
          <bgColor theme="0"/>
        </patternFill>
      </fill>
    </dxf>
    <dxf>
      <fill>
        <patternFill>
          <bgColor theme="5" tint="0.79998168889431442"/>
        </patternFill>
      </fill>
    </dxf>
    <dxf>
      <fill>
        <patternFill>
          <bgColor rgb="FFFFFFCC"/>
        </patternFill>
      </fill>
    </dxf>
    <dxf>
      <fill>
        <patternFill>
          <bgColor rgb="FFE6FFB4"/>
        </patternFill>
      </fill>
    </dxf>
    <dxf>
      <fill>
        <patternFill>
          <bgColor rgb="FFE6FFB4"/>
        </patternFill>
      </fill>
    </dxf>
    <dxf>
      <fill>
        <patternFill>
          <bgColor rgb="FFFFFFCC"/>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rgb="FFE6FFB4"/>
        </patternFill>
      </fill>
    </dxf>
    <dxf>
      <fill>
        <patternFill>
          <bgColor rgb="FFFFFFCC"/>
        </patternFill>
      </fill>
    </dxf>
    <dxf>
      <fill>
        <patternFill>
          <bgColor rgb="FFFFFFCC"/>
        </patternFill>
      </fill>
    </dxf>
    <dxf>
      <fill>
        <patternFill>
          <bgColor rgb="FFE6FFB4"/>
        </patternFill>
      </fill>
    </dxf>
    <dxf>
      <fill>
        <patternFill>
          <bgColor theme="5" tint="0.79998168889431442"/>
        </patternFill>
      </fill>
    </dxf>
    <dxf>
      <fill>
        <patternFill>
          <bgColor theme="0"/>
        </patternFill>
      </fill>
    </dxf>
    <dxf>
      <fill>
        <patternFill>
          <bgColor rgb="FFFFFFCC"/>
        </patternFill>
      </fill>
    </dxf>
    <dxf>
      <fill>
        <patternFill>
          <bgColor rgb="FFE6FFB4"/>
        </patternFill>
      </fill>
    </dxf>
    <dxf>
      <fill>
        <patternFill>
          <bgColor theme="5" tint="0.79998168889431442"/>
        </patternFill>
      </fill>
    </dxf>
    <dxf>
      <fill>
        <patternFill>
          <bgColor theme="0"/>
        </patternFill>
      </fill>
    </dxf>
    <dxf>
      <fill>
        <patternFill>
          <bgColor theme="5" tint="0.79998168889431442"/>
        </patternFill>
      </fill>
    </dxf>
    <dxf>
      <fill>
        <patternFill>
          <bgColor rgb="FFE6FFB4"/>
        </patternFill>
      </fill>
    </dxf>
    <dxf>
      <fill>
        <patternFill>
          <bgColor theme="0"/>
        </patternFill>
      </fill>
    </dxf>
    <dxf>
      <fill>
        <patternFill>
          <bgColor rgb="FFFFFFCC"/>
        </patternFill>
      </fill>
    </dxf>
    <dxf>
      <fill>
        <patternFill>
          <bgColor theme="0"/>
        </patternFill>
      </fill>
    </dxf>
    <dxf>
      <fill>
        <patternFill>
          <bgColor theme="5" tint="0.79998168889431442"/>
        </patternFill>
      </fill>
    </dxf>
    <dxf>
      <fill>
        <patternFill>
          <bgColor rgb="FFE6FFB4"/>
        </patternFill>
      </fill>
    </dxf>
    <dxf>
      <fill>
        <patternFill>
          <bgColor rgb="FFFFFFCC"/>
        </patternFill>
      </fill>
    </dxf>
    <dxf>
      <fill>
        <patternFill>
          <bgColor rgb="FFFFFFCC"/>
        </patternFill>
      </fill>
    </dxf>
    <dxf>
      <fill>
        <patternFill>
          <bgColor theme="0"/>
        </patternFill>
      </fill>
    </dxf>
    <dxf>
      <fill>
        <patternFill>
          <bgColor theme="5" tint="0.79998168889431442"/>
        </patternFill>
      </fill>
    </dxf>
    <dxf>
      <fill>
        <patternFill>
          <bgColor rgb="FFE6FFB4"/>
        </patternFill>
      </fill>
    </dxf>
    <dxf>
      <fill>
        <patternFill>
          <bgColor theme="0"/>
        </patternFill>
      </fill>
    </dxf>
    <dxf>
      <fill>
        <patternFill>
          <bgColor rgb="FFFFFFCC"/>
        </patternFill>
      </fill>
    </dxf>
    <dxf>
      <fill>
        <patternFill>
          <bgColor rgb="FFE6FFB4"/>
        </patternFill>
      </fill>
    </dxf>
    <dxf>
      <fill>
        <patternFill>
          <bgColor theme="5" tint="0.79998168889431442"/>
        </patternFill>
      </fill>
    </dxf>
    <dxf>
      <fill>
        <patternFill>
          <bgColor rgb="FFFFFFCC"/>
        </patternFill>
      </fill>
    </dxf>
    <dxf>
      <fill>
        <patternFill>
          <bgColor theme="0"/>
        </patternFill>
      </fill>
    </dxf>
    <dxf>
      <fill>
        <patternFill>
          <bgColor theme="5" tint="0.79998168889431442"/>
        </patternFill>
      </fill>
    </dxf>
    <dxf>
      <fill>
        <patternFill>
          <bgColor rgb="FFE6FFB4"/>
        </patternFill>
      </fill>
    </dxf>
    <dxf>
      <fill>
        <patternFill>
          <bgColor theme="0"/>
        </patternFill>
      </fill>
    </dxf>
    <dxf>
      <fill>
        <patternFill>
          <bgColor theme="5" tint="0.79998168889431442"/>
        </patternFill>
      </fill>
    </dxf>
    <dxf>
      <fill>
        <patternFill>
          <bgColor rgb="FFE6FFB4"/>
        </patternFill>
      </fill>
    </dxf>
    <dxf>
      <fill>
        <patternFill>
          <bgColor rgb="FFFFFFCC"/>
        </patternFill>
      </fill>
    </dxf>
    <dxf>
      <fill>
        <patternFill>
          <bgColor rgb="FFFFFFCC"/>
        </patternFill>
      </fill>
    </dxf>
    <dxf>
      <fill>
        <patternFill>
          <bgColor rgb="FFE6FFB4"/>
        </patternFill>
      </fill>
    </dxf>
    <dxf>
      <fill>
        <patternFill>
          <bgColor theme="5" tint="0.79998168889431442"/>
        </patternFill>
      </fill>
    </dxf>
    <dxf>
      <fill>
        <patternFill>
          <bgColor theme="0"/>
        </patternFill>
      </fill>
    </dxf>
    <dxf>
      <font>
        <b/>
        <i val="0"/>
        <strike val="0"/>
        <color theme="0" tint="-0.499984740745262"/>
      </font>
      <border>
        <left style="thin">
          <color rgb="FF7030A0"/>
        </left>
        <right style="thin">
          <color rgb="FF7030A0"/>
        </right>
        <top style="thin">
          <color rgb="FF7030A0"/>
        </top>
        <bottom style="thin">
          <color rgb="FF7030A0"/>
        </bottom>
        <vertical/>
        <horizontal/>
      </border>
    </dxf>
    <dxf>
      <font>
        <strike val="0"/>
        <color theme="7" tint="0.79998168889431442"/>
      </font>
      <fill>
        <patternFill>
          <bgColor theme="1"/>
        </patternFill>
      </fill>
    </dxf>
    <dxf>
      <font>
        <b/>
        <i val="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color rgb="FF006100"/>
      </font>
      <fill>
        <patternFill>
          <bgColor rgb="FFC6EFCE"/>
        </patternFill>
      </fill>
      <border>
        <left style="thin">
          <color rgb="FF009646"/>
        </left>
        <right style="thin">
          <color rgb="FF009646"/>
        </right>
        <top style="thin">
          <color rgb="FF009646"/>
        </top>
        <bottom style="thin">
          <color rgb="FF009646"/>
        </bottom>
      </border>
    </dxf>
    <dxf>
      <font>
        <color rgb="FF00B050"/>
      </font>
    </dxf>
    <dxf>
      <font>
        <strike val="0"/>
        <color theme="7" tint="0.79998168889431442"/>
      </font>
      <fill>
        <patternFill>
          <bgColor theme="1"/>
        </patternFill>
      </fill>
    </dxf>
    <dxf>
      <font>
        <b/>
        <i/>
        <color theme="0" tint="-0.34998626667073579"/>
      </font>
    </dxf>
    <dxf>
      <font>
        <b/>
        <i/>
        <color theme="0" tint="-0.34998626667073579"/>
      </font>
    </dxf>
    <dxf>
      <font>
        <b/>
        <i/>
        <color theme="0" tint="-0.34998626667073579"/>
      </font>
    </dxf>
    <dxf>
      <font>
        <b/>
        <i/>
        <color theme="0" tint="-0.34998626667073579"/>
      </font>
    </dxf>
    <dxf>
      <font>
        <b/>
        <i/>
        <color theme="0" tint="-0.34998626667073579"/>
      </font>
    </dxf>
    <dxf>
      <font>
        <b/>
        <i/>
        <color theme="0" tint="-0.34998626667073579"/>
      </font>
    </dxf>
    <dxf>
      <font>
        <b/>
        <i/>
        <color theme="0" tint="-0.34998626667073579"/>
      </font>
    </dxf>
    <dxf>
      <font>
        <b/>
        <i/>
        <color theme="0" tint="-0.34998626667073579"/>
      </font>
    </dxf>
    <dxf>
      <font>
        <b/>
        <i/>
        <color theme="0" tint="-0.34998626667073579"/>
      </font>
    </dxf>
    <dxf>
      <font>
        <b/>
        <i/>
        <color theme="0" tint="-0.34998626667073579"/>
      </font>
    </dxf>
    <dxf>
      <font>
        <b/>
        <i/>
        <color theme="0" tint="-0.34998626667073579"/>
      </font>
    </dxf>
    <dxf>
      <font>
        <b/>
        <i/>
        <color theme="0" tint="-0.34998626667073579"/>
      </font>
    </dxf>
    <dxf>
      <font>
        <color rgb="FFC00000"/>
      </font>
    </dxf>
    <dxf>
      <font>
        <color theme="7" tint="-0.24994659260841701"/>
      </font>
    </dxf>
    <dxf>
      <font>
        <color rgb="FF009646"/>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border>
    </dxf>
    <dxf>
      <font>
        <color theme="5" tint="-0.24994659260841701"/>
      </font>
    </dxf>
    <dxf>
      <font>
        <color rgb="FFC00000"/>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border>
    </dxf>
    <dxf>
      <font>
        <color rgb="FF009646"/>
      </font>
    </dxf>
    <dxf>
      <font>
        <color theme="7" tint="-0.24994659260841701"/>
      </font>
    </dxf>
    <dxf>
      <font>
        <color theme="5" tint="-0.24994659260841701"/>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border>
    </dxf>
    <dxf>
      <font>
        <color rgb="FFC00000"/>
      </font>
    </dxf>
    <dxf>
      <font>
        <color theme="5" tint="-0.24994659260841701"/>
      </font>
    </dxf>
    <dxf>
      <font>
        <color theme="7" tint="-0.24994659260841701"/>
      </font>
    </dxf>
    <dxf>
      <font>
        <color rgb="FF009646"/>
      </font>
    </dxf>
    <dxf>
      <font>
        <color rgb="FFC00000"/>
      </font>
    </dxf>
    <dxf>
      <font>
        <color theme="5" tint="-0.24994659260841701"/>
      </font>
    </dxf>
    <dxf>
      <font>
        <color theme="7" tint="-0.24994659260841701"/>
      </font>
    </dxf>
    <dxf>
      <font>
        <color rgb="FF009646"/>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border>
    </dxf>
    <dxf>
      <font>
        <color rgb="FF009646"/>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border>
    </dxf>
    <dxf>
      <font>
        <color rgb="FFC00000"/>
      </font>
    </dxf>
    <dxf>
      <font>
        <color theme="5" tint="-0.24994659260841701"/>
      </font>
    </dxf>
    <dxf>
      <font>
        <color theme="7" tint="-0.24994659260841701"/>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border>
    </dxf>
    <dxf>
      <font>
        <color rgb="FF009646"/>
      </font>
    </dxf>
    <dxf>
      <font>
        <color theme="7" tint="-0.24994659260841701"/>
      </font>
    </dxf>
    <dxf>
      <font>
        <color theme="5" tint="-0.24994659260841701"/>
      </font>
    </dxf>
    <dxf>
      <font>
        <color rgb="FFC00000"/>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border>
    </dxf>
    <dxf>
      <font>
        <color rgb="FF009646"/>
      </font>
    </dxf>
    <dxf>
      <font>
        <color theme="7" tint="-0.24994659260841701"/>
      </font>
    </dxf>
    <dxf>
      <font>
        <color theme="5" tint="-0.24994659260841701"/>
      </font>
    </dxf>
    <dxf>
      <font>
        <color rgb="FFC00000"/>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border>
    </dxf>
    <dxf>
      <font>
        <color rgb="FF009646"/>
      </font>
    </dxf>
    <dxf>
      <font>
        <color theme="7" tint="-0.24994659260841701"/>
      </font>
    </dxf>
    <dxf>
      <font>
        <color theme="5" tint="-0.24994659260841701"/>
      </font>
    </dxf>
    <dxf>
      <font>
        <color rgb="FFC00000"/>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border>
    </dxf>
    <dxf>
      <font>
        <color rgb="FF009646"/>
      </font>
    </dxf>
    <dxf>
      <font>
        <color theme="7" tint="-0.24994659260841701"/>
      </font>
    </dxf>
    <dxf>
      <font>
        <color theme="5" tint="-0.24994659260841701"/>
      </font>
    </dxf>
    <dxf>
      <font>
        <color rgb="FFC00000"/>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border>
    </dxf>
    <dxf>
      <font>
        <color theme="5" tint="-0.24994659260841701"/>
      </font>
    </dxf>
    <dxf>
      <font>
        <color rgb="FFC00000"/>
      </font>
    </dxf>
    <dxf>
      <font>
        <color theme="7" tint="-0.24994659260841701"/>
      </font>
    </dxf>
    <dxf>
      <font>
        <color rgb="FF009646"/>
      </font>
    </dxf>
    <dxf>
      <font>
        <b/>
        <i val="0"/>
      </font>
      <fill>
        <patternFill patternType="darkGray">
          <fgColor theme="0"/>
          <bgColor theme="0" tint="-4.9989318521683403E-2"/>
        </patternFill>
      </fill>
      <border>
        <left style="thin">
          <color rgb="FFDFEDD7"/>
        </left>
        <right style="thin">
          <color rgb="FFDFEDD7"/>
        </right>
        <top style="thin">
          <color rgb="FFDFEDD7"/>
        </top>
        <bottom style="thin">
          <color rgb="FFDFEDD7"/>
        </bottom>
      </border>
    </dxf>
    <dxf>
      <font>
        <color rgb="FF009646"/>
      </font>
    </dxf>
    <dxf>
      <font>
        <color theme="7" tint="-0.24994659260841701"/>
      </font>
    </dxf>
    <dxf>
      <font>
        <color theme="5" tint="-0.24994659260841701"/>
      </font>
    </dxf>
    <dxf>
      <font>
        <color rgb="FFC00000"/>
      </font>
    </dxf>
    <dxf>
      <font>
        <strike val="0"/>
        <color theme="7" tint="0.79998168889431442"/>
      </font>
      <fill>
        <patternFill>
          <fgColor auto="1"/>
          <bgColor theme="1"/>
        </patternFill>
      </fill>
    </dxf>
    <dxf>
      <font>
        <color theme="7" tint="0.79998168889431442"/>
      </font>
      <fill>
        <patternFill>
          <bgColor theme="1"/>
        </patternFill>
      </fill>
      <border>
        <left/>
        <right/>
        <top style="thin">
          <color theme="7" tint="-0.24994659260841701"/>
        </top>
        <bottom/>
      </border>
    </dxf>
    <dxf>
      <font>
        <color theme="7" tint="0.79998168889431442"/>
      </font>
      <fill>
        <patternFill>
          <bgColor theme="1"/>
        </patternFill>
      </fill>
      <border>
        <left/>
        <right/>
        <top style="thin">
          <color theme="7" tint="-0.24994659260841701"/>
        </top>
        <bottom/>
      </border>
    </dxf>
    <dxf>
      <font>
        <color theme="7" tint="0.79998168889431442"/>
      </font>
      <fill>
        <patternFill>
          <bgColor theme="1"/>
        </patternFill>
      </fill>
      <border>
        <left/>
        <right/>
        <top style="thin">
          <color theme="7" tint="-0.24994659260841701"/>
        </top>
        <bottom/>
      </border>
    </dxf>
    <dxf>
      <fill>
        <patternFill>
          <bgColor theme="1"/>
        </patternFill>
      </fill>
    </dxf>
  </dxfs>
  <tableStyles count="0" defaultTableStyle="TableStyleMedium2" defaultPivotStyle="PivotStyleLight16"/>
  <colors>
    <mruColors>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google.com/search?q=behavioral+interview+questions+and+answers&amp;sxsrf=APq-WBtOJZoN-HZZddZlycKLPyYSXAbY-g%3A1645553708805&amp;source=hp&amp;ei=LCgVYuGqLcSaptQPx9WpsAQ&amp;iflsig=AHkkrS4AAAAAYhU2PFBZFLS20LMULmA7QVVOCqYz5dkw&amp;oq=bahavior&amp;gs_lcp=Cgdnd3Mtd2l6EAEYADIHCCMQsQIQJzIHCCMQsQIQJzIHCAAQsQMQCjIHCAAQsQMQCjIKCAAQsQMQgwEQCjIHCAAQsQMQCjIHCAAQsQMQCjIHCAAQsQMQCjIKCC4QxwEQrwEQCjIHCAAQsQMQCjoECCMQJzoECAAQQzoOCC4QgAQQsQMQxwEQowI6BAguEEM6EQguEIAEELEDEIMBEMcBEKMCOgoILhDHARDRAxBDOgcILhDUAhBDOgcILhCxAxBDOggIABCABBCxAzoOCC4QsQMQgwEQxwEQowI6CAguEIAEELEDOgUIABCABDoICAAQgAQQyQM6CwgAEIAEELEDEIMBOgUILhCABFAAWNQKYIQraABwAHgAgAGSAYgB9geSAQMwLjiYAQCgAQE&amp;sclient=gws-wiz" TargetMode="External"/><Relationship Id="rId3" Type="http://schemas.openxmlformats.org/officeDocument/2006/relationships/image" Target="../media/image3.png"/><Relationship Id="rId7" Type="http://schemas.openxmlformats.org/officeDocument/2006/relationships/hyperlink" Target="https://www.google.com/search?q=motivational+interview+questions+and+answers&amp;sxsrf=APq-WBvtrhdG7JwYFBEUyQdcJOBsGo6xEg:1645553779679&amp;ei=cygVYsKSKaCjptQP8qeN0Aw&amp;start=10&amp;sa=N&amp;ved=2ahUKEwiCmPzD9ZP2AhWgkYkEHfJTA8oQ8NMDegQIARBL&amp;biw=1536&amp;bih=711&amp;dpr=1.25" TargetMode="External"/><Relationship Id="rId12" Type="http://schemas.openxmlformats.org/officeDocument/2006/relationships/hyperlink" Target="https://www.indeed.com/career-advice/interviewing/how-to-use-the-star-interview-response-technique"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www.google.com/search?q=competency+interview+questions+and+answers&amp;hl=en&amp;sxsrf=APq-WBsJmOhr_j7DqQOtCu9EKPggObkbPA:1645570437701&amp;ei=hWkVYu60KuTA0PEPo6utgAs&amp;start=10&amp;sa=N&amp;ved=2ahUKEwiui5HLs5T2AhVkIDQIHaNVC7AQ8NMDegQIARBL&amp;biw=1536&amp;bih=711&amp;dpr=1.25" TargetMode="External"/><Relationship Id="rId11" Type="http://schemas.openxmlformats.org/officeDocument/2006/relationships/hyperlink" Target="https://www.google.com/search?q=postgraduate+entrance+examination+interview+questions&amp;hl=en&amp;sxsrf=APq-WBvb75_qi0fc8p47_jrG8qFNqDG4MA%3A1646319394856&amp;source=hp&amp;ei=ItcgYsrvMIva0PEPnIKxyAw&amp;iflsig=AHkkrS4AAAAAYiDlMunBsT141Fv2q2Fil2lF-hyvuOKf&amp;oq=postgraduate+entrance+examination+interview+&amp;gs_lcp=Cgdnd3Mtd2l6EAEYADIFCCEQoAE6BQgAEIAEOgYIABAWEB46CAgAEBYQChAeOgUIABCGAzoICCEQFhAdEB5QAFiNNmC-TmgAcAB4AIABggGIAdUKkgEEMS4xMZgBAKABAqABAQ&amp;sclient=gws-wiz" TargetMode="External"/><Relationship Id="rId5" Type="http://schemas.openxmlformats.org/officeDocument/2006/relationships/image" Target="../media/image5.png"/><Relationship Id="rId10" Type="http://schemas.openxmlformats.org/officeDocument/2006/relationships/hyperlink" Target="https://www.google.com/search?q=exit+interview+questions+and+answers&amp;sxsrf=APq-WBvEykZTzCj4EDhrEpxutDhw9ltalg%3A1646322194152&amp;source=hp&amp;ei=EuIgYrimBtqU0PEPjcmmiA0&amp;iflsig=AHkkrS4AAAAAYiDwIuRjmjkgk-NN3P58jZk3bH20yAvD&amp;oq=exit+interview&amp;gs_lcp=Cgdnd3Mtd2l6EAEYBjIICAAQgAQQsQMyCAgAEIAEELEDMgUIABCABDIFCAAQgAQyBQgAEIAEMgUIABCABDIFCAAQgAQyBQgAEIAEMgUIABCABDIFCAAQgAQ6BAgjECc6DgguEIAEELEDEMcBENEDOhEILhCABBCxAxCDARDHARDRAzoLCC4QgAQQsQMQ1AI6CwguEIAEELEDEIMBOg4ILhCABBCxAxCDARDUAjoICAAQsQMQgwE6DgguEIAEELEDEMcBEKMCOgsILhCABBDHARCvAToHCAAQgAQQCjoLCC4QgAQQxwEQ0QM6BwguELEDEAo6BwgAELEDEAo6CggAELEDEMkDEAo6BAgAEAo6DgguEIAEELEDEMcBEK8BOgUILhCABDoICC4QgAQQsQM6BwgAEMkDEApQAFj4IGC5P2gDcAB4AIABoAGIAZMPkgEENi4xMZgBAKABAQ&amp;sclient=gws-wiz" TargetMode="External"/><Relationship Id="rId4" Type="http://schemas.openxmlformats.org/officeDocument/2006/relationships/image" Target="../media/image4.png"/><Relationship Id="rId9" Type="http://schemas.openxmlformats.org/officeDocument/2006/relationships/hyperlink" Target="https://www.google.com/search?q=situational+interview+questions+and+answers&amp;sxsrf=APq-WBvl1xOdBA-9J803cmSSgFa2mE6pCA%3A1645553750838&amp;source=hp&amp;ei=VigVYrjaL5KuptQP1_m-kAI&amp;iflsig=AHkkrS4AAAAAYhU2ZjoQFrbJTr0s6yhaz8DI8XY4Rk5H&amp;oq=situational+&amp;gs_lcp=Cgdnd3Mtd2l6EAEYADIECCMQJzIECCMQJzIKCAAQsQMQgwEQQzIKCAAQsQMQgwEQQzIECAAQQzIKCAAQsQMQgwEQQzIFCAAQkQIyBQgAEJECMgUIABCABDIHCAAQsQMQQzoKCC4QxwEQrwEQJzoLCC4QgAQQsQMQ1AI6CwguEIAEEMcBEK8BOgoILhDHARCvARBDOggIABCABBCxA1AAWKgHYJ4YaABwAHgAgAGBA4gB0QuSAQcwLjguMC4xmAEAoAEB&amp;sclient=gws-wiz" TargetMode="External"/></Relationships>
</file>

<file path=xl/drawings/drawing1.xml><?xml version="1.0" encoding="utf-8"?>
<xdr:wsDr xmlns:xdr="http://schemas.openxmlformats.org/drawingml/2006/spreadsheetDrawing" xmlns:a="http://schemas.openxmlformats.org/drawingml/2006/main">
  <xdr:twoCellAnchor>
    <xdr:from>
      <xdr:col>15</xdr:col>
      <xdr:colOff>1</xdr:colOff>
      <xdr:row>119</xdr:row>
      <xdr:rowOff>7620</xdr:rowOff>
    </xdr:from>
    <xdr:to>
      <xdr:col>27</xdr:col>
      <xdr:colOff>2</xdr:colOff>
      <xdr:row>124</xdr:row>
      <xdr:rowOff>7620</xdr:rowOff>
    </xdr:to>
    <xdr:grpSp>
      <xdr:nvGrpSpPr>
        <xdr:cNvPr id="2" name="Group 1" hidden="1">
          <a:extLst>
            <a:ext uri="{FF2B5EF4-FFF2-40B4-BE49-F238E27FC236}">
              <a16:creationId xmlns:a16="http://schemas.microsoft.com/office/drawing/2014/main" id="{F6862642-99BC-4146-87ED-85D251E2A384}"/>
            </a:ext>
          </a:extLst>
        </xdr:cNvPr>
        <xdr:cNvGrpSpPr/>
      </xdr:nvGrpSpPr>
      <xdr:grpSpPr>
        <a:xfrm>
          <a:off x="6515101" y="29966920"/>
          <a:ext cx="6172201" cy="1270000"/>
          <a:chOff x="7787640" y="586740"/>
          <a:chExt cx="2983245" cy="922020"/>
        </a:xfrm>
      </xdr:grpSpPr>
      <xdr:sp macro="" textlink="">
        <xdr:nvSpPr>
          <xdr:cNvPr id="3" name="Speech Bubble: Rectangle with Corners Rounded 2">
            <a:extLst>
              <a:ext uri="{FF2B5EF4-FFF2-40B4-BE49-F238E27FC236}">
                <a16:creationId xmlns:a16="http://schemas.microsoft.com/office/drawing/2014/main" id="{CFA6C9A7-41B7-4889-9C26-8A7F36609BA0}"/>
              </a:ext>
            </a:extLst>
          </xdr:cNvPr>
          <xdr:cNvSpPr/>
        </xdr:nvSpPr>
        <xdr:spPr>
          <a:xfrm>
            <a:off x="7787640" y="586740"/>
            <a:ext cx="1485900" cy="922020"/>
          </a:xfrm>
          <a:prstGeom prst="wedgeRoundRectCallout">
            <a:avLst>
              <a:gd name="adj1" fmla="val -48889"/>
              <a:gd name="adj2" fmla="val 68285"/>
              <a:gd name="adj3" fmla="val 16667"/>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Speech Bubble: Rectangle with Corners Rounded 3">
            <a:extLst>
              <a:ext uri="{FF2B5EF4-FFF2-40B4-BE49-F238E27FC236}">
                <a16:creationId xmlns:a16="http://schemas.microsoft.com/office/drawing/2014/main" id="{F204C67B-CD62-4059-BE47-78D9B45B5A6A}"/>
              </a:ext>
            </a:extLst>
          </xdr:cNvPr>
          <xdr:cNvSpPr/>
        </xdr:nvSpPr>
        <xdr:spPr>
          <a:xfrm flipH="1">
            <a:off x="9284985" y="586740"/>
            <a:ext cx="1485900" cy="922020"/>
          </a:xfrm>
          <a:prstGeom prst="wedgeRoundRectCallout">
            <a:avLst>
              <a:gd name="adj1" fmla="val -48632"/>
              <a:gd name="adj2" fmla="val 68285"/>
              <a:gd name="adj3" fmla="val 16667"/>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13</xdr:col>
      <xdr:colOff>18626</xdr:colOff>
      <xdr:row>810</xdr:row>
      <xdr:rowOff>131336</xdr:rowOff>
    </xdr:from>
    <xdr:to>
      <xdr:col>28</xdr:col>
      <xdr:colOff>67904</xdr:colOff>
      <xdr:row>823</xdr:row>
      <xdr:rowOff>191887</xdr:rowOff>
    </xdr:to>
    <xdr:pic>
      <xdr:nvPicPr>
        <xdr:cNvPr id="5" name="value frame PNP" hidden="1">
          <a:extLst>
            <a:ext uri="{FF2B5EF4-FFF2-40B4-BE49-F238E27FC236}">
              <a16:creationId xmlns:a16="http://schemas.microsoft.com/office/drawing/2014/main" id="{B7BBF488-9C97-40D3-9438-9300356066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7966" y="188299616"/>
          <a:ext cx="6427218" cy="3329531"/>
        </a:xfrm>
        <a:prstGeom prst="rect">
          <a:avLst/>
        </a:prstGeom>
      </xdr:spPr>
    </xdr:pic>
    <xdr:clientData/>
  </xdr:twoCellAnchor>
  <xdr:twoCellAnchor>
    <xdr:from>
      <xdr:col>26</xdr:col>
      <xdr:colOff>0</xdr:colOff>
      <xdr:row>107</xdr:row>
      <xdr:rowOff>380999</xdr:rowOff>
    </xdr:from>
    <xdr:to>
      <xdr:col>26</xdr:col>
      <xdr:colOff>186267</xdr:colOff>
      <xdr:row>107</xdr:row>
      <xdr:rowOff>567266</xdr:rowOff>
    </xdr:to>
    <xdr:grpSp>
      <xdr:nvGrpSpPr>
        <xdr:cNvPr id="6" name="dropdown button image" hidden="1">
          <a:extLst>
            <a:ext uri="{FF2B5EF4-FFF2-40B4-BE49-F238E27FC236}">
              <a16:creationId xmlns:a16="http://schemas.microsoft.com/office/drawing/2014/main" id="{7FF64293-2C48-4070-A8EF-12E8AE4B7076}"/>
            </a:ext>
          </a:extLst>
        </xdr:cNvPr>
        <xdr:cNvGrpSpPr/>
      </xdr:nvGrpSpPr>
      <xdr:grpSpPr>
        <a:xfrm>
          <a:off x="12172950" y="26784299"/>
          <a:ext cx="186267" cy="186267"/>
          <a:chOff x="11430000" y="1828800"/>
          <a:chExt cx="508000" cy="508000"/>
        </a:xfrm>
      </xdr:grpSpPr>
      <xdr:sp macro="" textlink="">
        <xdr:nvSpPr>
          <xdr:cNvPr id="7" name="Rectangle 6">
            <a:extLst>
              <a:ext uri="{FF2B5EF4-FFF2-40B4-BE49-F238E27FC236}">
                <a16:creationId xmlns:a16="http://schemas.microsoft.com/office/drawing/2014/main" id="{B5D15AD1-DBBD-4C12-B6E9-BB61073A7DFE}"/>
              </a:ext>
            </a:extLst>
          </xdr:cNvPr>
          <xdr:cNvSpPr/>
        </xdr:nvSpPr>
        <xdr:spPr>
          <a:xfrm>
            <a:off x="11430000" y="1828800"/>
            <a:ext cx="508000" cy="508000"/>
          </a:xfrm>
          <a:prstGeom prst="rect">
            <a:avLst/>
          </a:prstGeom>
          <a:solidFill>
            <a:schemeClr val="bg1">
              <a:lumMod val="95000"/>
            </a:schemeClr>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Isosceles Triangle 7">
            <a:extLst>
              <a:ext uri="{FF2B5EF4-FFF2-40B4-BE49-F238E27FC236}">
                <a16:creationId xmlns:a16="http://schemas.microsoft.com/office/drawing/2014/main" id="{0F4E2F9E-AA19-4D12-8279-D26E41D1D137}"/>
              </a:ext>
            </a:extLst>
          </xdr:cNvPr>
          <xdr:cNvSpPr>
            <a:spLocks noChangeAspect="1"/>
          </xdr:cNvSpPr>
        </xdr:nvSpPr>
        <xdr:spPr>
          <a:xfrm flipV="1">
            <a:off x="11590866" y="2031999"/>
            <a:ext cx="182880" cy="137160"/>
          </a:xfrm>
          <a:prstGeom prst="triangle">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25</xdr:col>
      <xdr:colOff>433091</xdr:colOff>
      <xdr:row>107</xdr:row>
      <xdr:rowOff>525460</xdr:rowOff>
    </xdr:from>
    <xdr:to>
      <xdr:col>26</xdr:col>
      <xdr:colOff>24997</xdr:colOff>
      <xdr:row>109</xdr:row>
      <xdr:rowOff>16263</xdr:rowOff>
    </xdr:to>
    <xdr:sp macro="" textlink="">
      <xdr:nvSpPr>
        <xdr:cNvPr id="9" name="Arrow: Left 8" hidden="1">
          <a:extLst>
            <a:ext uri="{FF2B5EF4-FFF2-40B4-BE49-F238E27FC236}">
              <a16:creationId xmlns:a16="http://schemas.microsoft.com/office/drawing/2014/main" id="{3004EDB4-C4F2-4B8F-BD92-4346CEF1355D}"/>
            </a:ext>
          </a:extLst>
        </xdr:cNvPr>
        <xdr:cNvSpPr>
          <a:spLocks noChangeAspect="1"/>
        </xdr:cNvSpPr>
      </xdr:nvSpPr>
      <xdr:spPr>
        <a:xfrm rot="4020000">
          <a:off x="11768862" y="26802009"/>
          <a:ext cx="237563" cy="94826"/>
        </a:xfrm>
        <a:prstGeom prst="leftArrow">
          <a:avLst>
            <a:gd name="adj1" fmla="val 32353"/>
            <a:gd name="adj2" fmla="val 191176"/>
          </a:avLst>
        </a:prstGeom>
        <a:solidFill>
          <a:sysClr val="window" lastClr="FFFFFF"/>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14</xdr:col>
      <xdr:colOff>110067</xdr:colOff>
      <xdr:row>180</xdr:row>
      <xdr:rowOff>8467</xdr:rowOff>
    </xdr:from>
    <xdr:to>
      <xdr:col>27</xdr:col>
      <xdr:colOff>8311</xdr:colOff>
      <xdr:row>185</xdr:row>
      <xdr:rowOff>240628</xdr:rowOff>
    </xdr:to>
    <xdr:pic>
      <xdr:nvPicPr>
        <xdr:cNvPr id="10" name="Picture 9" hidden="1">
          <a:extLst>
            <a:ext uri="{FF2B5EF4-FFF2-40B4-BE49-F238E27FC236}">
              <a16:creationId xmlns:a16="http://schemas.microsoft.com/office/drawing/2014/main" id="{30675DC3-B7C0-4AE6-B323-2F3B3D5DE67E}"/>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373707" y="43381507"/>
          <a:ext cx="6047584" cy="1489461"/>
        </a:xfrm>
        <a:prstGeom prst="rect">
          <a:avLst/>
        </a:prstGeom>
      </xdr:spPr>
    </xdr:pic>
    <xdr:clientData/>
  </xdr:twoCellAnchor>
  <xdr:twoCellAnchor editAs="oneCell">
    <xdr:from>
      <xdr:col>31</xdr:col>
      <xdr:colOff>426720</xdr:colOff>
      <xdr:row>1275</xdr:row>
      <xdr:rowOff>205740</xdr:rowOff>
    </xdr:from>
    <xdr:to>
      <xdr:col>33</xdr:col>
      <xdr:colOff>55932</xdr:colOff>
      <xdr:row>2604</xdr:row>
      <xdr:rowOff>40958</xdr:rowOff>
    </xdr:to>
    <xdr:pic>
      <xdr:nvPicPr>
        <xdr:cNvPr id="11" name="thumbs down, light red" hidden="1">
          <a:extLst>
            <a:ext uri="{FF2B5EF4-FFF2-40B4-BE49-F238E27FC236}">
              <a16:creationId xmlns:a16="http://schemas.microsoft.com/office/drawing/2014/main" id="{3F3866A0-F68B-42A2-BA23-A185C67580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87500" y="274350480"/>
          <a:ext cx="848412" cy="918210"/>
        </a:xfrm>
        <a:prstGeom prst="rect">
          <a:avLst/>
        </a:prstGeom>
      </xdr:spPr>
    </xdr:pic>
    <xdr:clientData/>
  </xdr:twoCellAnchor>
  <xdr:twoCellAnchor editAs="oneCell">
    <xdr:from>
      <xdr:col>24</xdr:col>
      <xdr:colOff>231420</xdr:colOff>
      <xdr:row>109</xdr:row>
      <xdr:rowOff>33300</xdr:rowOff>
    </xdr:from>
    <xdr:to>
      <xdr:col>26</xdr:col>
      <xdr:colOff>73992</xdr:colOff>
      <xdr:row>111</xdr:row>
      <xdr:rowOff>185700</xdr:rowOff>
    </xdr:to>
    <xdr:pic>
      <xdr:nvPicPr>
        <xdr:cNvPr id="12" name="thumbs up, light green" hidden="1">
          <a:extLst>
            <a:ext uri="{FF2B5EF4-FFF2-40B4-BE49-F238E27FC236}">
              <a16:creationId xmlns:a16="http://schemas.microsoft.com/office/drawing/2014/main" id="{93DE2995-4B01-45A1-B0B6-27EB119A85F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135640" y="26985240"/>
          <a:ext cx="848412" cy="914400"/>
        </a:xfrm>
        <a:prstGeom prst="rect">
          <a:avLst/>
        </a:prstGeom>
      </xdr:spPr>
    </xdr:pic>
    <xdr:clientData/>
  </xdr:twoCellAnchor>
  <xdr:oneCellAnchor>
    <xdr:from>
      <xdr:col>15</xdr:col>
      <xdr:colOff>22860</xdr:colOff>
      <xdr:row>556</xdr:row>
      <xdr:rowOff>60960</xdr:rowOff>
    </xdr:from>
    <xdr:ext cx="5943600" cy="3110484"/>
    <xdr:pic>
      <xdr:nvPicPr>
        <xdr:cNvPr id="13" name="Picture 12" hidden="1">
          <a:extLst>
            <a:ext uri="{FF2B5EF4-FFF2-40B4-BE49-F238E27FC236}">
              <a16:creationId xmlns:a16="http://schemas.microsoft.com/office/drawing/2014/main" id="{D89AE552-A85E-4578-AA60-E7EE5B285842}"/>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400800" y="129692400"/>
          <a:ext cx="5943600" cy="3110484"/>
        </a:xfrm>
        <a:prstGeom prst="rect">
          <a:avLst/>
        </a:prstGeom>
      </xdr:spPr>
    </xdr:pic>
    <xdr:clientData/>
  </xdr:oneCellAnchor>
  <xdr:twoCellAnchor>
    <xdr:from>
      <xdr:col>23</xdr:col>
      <xdr:colOff>17357</xdr:colOff>
      <xdr:row>1609</xdr:row>
      <xdr:rowOff>0</xdr:rowOff>
    </xdr:from>
    <xdr:to>
      <xdr:col>35</xdr:col>
      <xdr:colOff>47625</xdr:colOff>
      <xdr:row>1612</xdr:row>
      <xdr:rowOff>144780</xdr:rowOff>
    </xdr:to>
    <xdr:sp macro="" textlink="">
      <xdr:nvSpPr>
        <xdr:cNvPr id="14" name="TextBox 13">
          <a:extLst>
            <a:ext uri="{FF2B5EF4-FFF2-40B4-BE49-F238E27FC236}">
              <a16:creationId xmlns:a16="http://schemas.microsoft.com/office/drawing/2014/main" id="{98B06033-92EC-4135-9E59-9FC2417E536E}"/>
            </a:ext>
          </a:extLst>
        </xdr:cNvPr>
        <xdr:cNvSpPr txBox="1"/>
      </xdr:nvSpPr>
      <xdr:spPr>
        <a:xfrm>
          <a:off x="10418657" y="334137000"/>
          <a:ext cx="5928148" cy="670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b="1">
              <a:latin typeface="Verdana" panose="020B0604030504040204" pitchFamily="34" charset="0"/>
              <a:ea typeface="Verdana" panose="020B0604030504040204" pitchFamily="34" charset="0"/>
            </a:rPr>
            <a:t>Each</a:t>
          </a:r>
          <a:r>
            <a:rPr lang="en-US" sz="1200" b="1" baseline="0">
              <a:latin typeface="Verdana" panose="020B0604030504040204" pitchFamily="34" charset="0"/>
              <a:ea typeface="Verdana" panose="020B0604030504040204" pitchFamily="34" charset="0"/>
            </a:rPr>
            <a:t> company has their own unique set of interviews. Some utilize up to six interviews. Some create new kinds of interviews that are almost impossible to prepare for. </a:t>
          </a:r>
          <a:endParaRPr lang="en-US" sz="1100" baseline="0"/>
        </a:p>
      </xdr:txBody>
    </xdr:sp>
    <xdr:clientData/>
  </xdr:twoCellAnchor>
  <xdr:twoCellAnchor>
    <xdr:from>
      <xdr:col>0</xdr:col>
      <xdr:colOff>88054</xdr:colOff>
      <xdr:row>105</xdr:row>
      <xdr:rowOff>53340</xdr:rowOff>
    </xdr:from>
    <xdr:to>
      <xdr:col>13</xdr:col>
      <xdr:colOff>57574</xdr:colOff>
      <xdr:row>107</xdr:row>
      <xdr:rowOff>375920</xdr:rowOff>
    </xdr:to>
    <xdr:sp macro="" textlink="">
      <xdr:nvSpPr>
        <xdr:cNvPr id="15" name="TextBox 14">
          <a:extLst>
            <a:ext uri="{FF2B5EF4-FFF2-40B4-BE49-F238E27FC236}">
              <a16:creationId xmlns:a16="http://schemas.microsoft.com/office/drawing/2014/main" id="{633AD523-5115-4A6E-870B-79D957D57A5B}"/>
            </a:ext>
          </a:extLst>
        </xdr:cNvPr>
        <xdr:cNvSpPr txBox="1"/>
      </xdr:nvSpPr>
      <xdr:spPr>
        <a:xfrm>
          <a:off x="88054" y="25908000"/>
          <a:ext cx="611886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0" i="1">
              <a:ln>
                <a:solidFill>
                  <a:schemeClr val="tx1"/>
                </a:solidFill>
              </a:ln>
              <a:latin typeface="Tahoma" panose="020B0604030504040204" pitchFamily="34" charset="0"/>
              <a:ea typeface="Tahoma" panose="020B0604030504040204" pitchFamily="34" charset="0"/>
              <a:cs typeface="Tahoma" panose="020B0604030504040204" pitchFamily="34" charset="0"/>
            </a:rPr>
            <a:t>Interviewers</a:t>
          </a:r>
          <a:r>
            <a:rPr lang="en-US" sz="1200">
              <a:latin typeface="Tahoma" panose="020B0604030504040204" pitchFamily="34" charset="0"/>
              <a:ea typeface="Tahoma" panose="020B0604030504040204" pitchFamily="34" charset="0"/>
              <a:cs typeface="Tahoma" panose="020B0604030504040204" pitchFamily="34" charset="0"/>
            </a:rPr>
            <a:t> typically</a:t>
          </a:r>
          <a:r>
            <a:rPr lang="en-US" sz="1200" baseline="0">
              <a:latin typeface="Tahoma" panose="020B0604030504040204" pitchFamily="34" charset="0"/>
              <a:ea typeface="Tahoma" panose="020B0604030504040204" pitchFamily="34" charset="0"/>
              <a:cs typeface="Tahoma" panose="020B0604030504040204" pitchFamily="34" charset="0"/>
            </a:rPr>
            <a:t> score your answers using a scoring rubic. They need to compare your answers to the others they are interviewing for this position. This scoring rubic typically has four levels: 1) poor, 2) okay, 3) good, and 4) excellent. </a:t>
          </a:r>
          <a:endParaRPr lang="en-US" sz="110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11071</xdr:colOff>
      <xdr:row>177</xdr:row>
      <xdr:rowOff>148805</xdr:rowOff>
    </xdr:from>
    <xdr:to>
      <xdr:col>13</xdr:col>
      <xdr:colOff>102524</xdr:colOff>
      <xdr:row>183</xdr:row>
      <xdr:rowOff>169326</xdr:rowOff>
    </xdr:to>
    <xdr:grpSp>
      <xdr:nvGrpSpPr>
        <xdr:cNvPr id="16" name="Group 15">
          <a:extLst>
            <a:ext uri="{FF2B5EF4-FFF2-40B4-BE49-F238E27FC236}">
              <a16:creationId xmlns:a16="http://schemas.microsoft.com/office/drawing/2014/main" id="{F05B71DC-78BC-41E6-9AFD-B1F6B16F06C2}"/>
            </a:ext>
          </a:extLst>
        </xdr:cNvPr>
        <xdr:cNvGrpSpPr/>
      </xdr:nvGrpSpPr>
      <xdr:grpSpPr>
        <a:xfrm>
          <a:off x="125371" y="42973205"/>
          <a:ext cx="6263653" cy="1366721"/>
          <a:chOff x="99060" y="12350048"/>
          <a:chExt cx="6035040" cy="1412537"/>
        </a:xfrm>
      </xdr:grpSpPr>
      <xdr:sp macro="" textlink="">
        <xdr:nvSpPr>
          <xdr:cNvPr id="17" name="TextBox 16">
            <a:extLst>
              <a:ext uri="{FF2B5EF4-FFF2-40B4-BE49-F238E27FC236}">
                <a16:creationId xmlns:a16="http://schemas.microsoft.com/office/drawing/2014/main" id="{74155513-1E3E-4243-B398-BAFC380BAA2F}"/>
              </a:ext>
            </a:extLst>
          </xdr:cNvPr>
          <xdr:cNvSpPr txBox="1"/>
        </xdr:nvSpPr>
        <xdr:spPr>
          <a:xfrm>
            <a:off x="113270" y="12990229"/>
            <a:ext cx="5902371" cy="7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50" baseline="0">
                <a:solidFill>
                  <a:schemeClr val="dk1"/>
                </a:solidFill>
                <a:latin typeface="Tahoma" panose="020B0604030504040204" pitchFamily="34" charset="0"/>
                <a:ea typeface="Tahoma" panose="020B0604030504040204" pitchFamily="34" charset="0"/>
                <a:cs typeface="Tahoma" panose="020B0604030504040204" pitchFamily="34" charset="0"/>
              </a:rPr>
              <a:t>1. </a:t>
            </a:r>
            <a:r>
              <a:rPr lang="en-US" sz="1150" baseline="0">
                <a:ln>
                  <a:solidFill>
                    <a:schemeClr val="tx1"/>
                  </a:solidFill>
                </a:ln>
                <a:latin typeface="Tahoma" panose="020B0604030504040204" pitchFamily="34" charset="0"/>
                <a:ea typeface="Tahoma" panose="020B0604030504040204" pitchFamily="34" charset="0"/>
                <a:cs typeface="Tahoma" panose="020B0604030504040204" pitchFamily="34" charset="0"/>
              </a:rPr>
              <a:t>Challege</a:t>
            </a:r>
            <a:r>
              <a:rPr lang="en-US" sz="1150" baseline="0">
                <a:latin typeface="Tahoma" panose="020B0604030504040204" pitchFamily="34" charset="0"/>
                <a:ea typeface="Tahoma" panose="020B0604030504040204" pitchFamily="34" charset="0"/>
                <a:cs typeface="Tahoma" panose="020B0604030504040204" pitchFamily="34" charset="0"/>
              </a:rPr>
              <a:t>. This combines the 'situation' and 'task' that brought out this skill in you.</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mn-lt"/>
                <a:ea typeface="+mn-ea"/>
                <a:cs typeface="+mn-cs"/>
              </a:rPr>
              <a:t>2. </a:t>
            </a:r>
            <a:r>
              <a:rPr lang="en-US" sz="1150" baseline="0">
                <a:ln>
                  <a:solidFill>
                    <a:schemeClr val="tx1"/>
                  </a:solidFill>
                </a:ln>
                <a:latin typeface="Tahoma" panose="020B0604030504040204" pitchFamily="34" charset="0"/>
                <a:ea typeface="Tahoma" panose="020B0604030504040204" pitchFamily="34" charset="0"/>
                <a:cs typeface="Tahoma" panose="020B0604030504040204" pitchFamily="34" charset="0"/>
              </a:rPr>
              <a:t>Actions</a:t>
            </a:r>
            <a:r>
              <a:rPr lang="en-US" sz="1150" baseline="0">
                <a:solidFill>
                  <a:schemeClr val="dk1"/>
                </a:solidFill>
                <a:latin typeface="Tahoma" panose="020B0604030504040204" pitchFamily="34" charset="0"/>
                <a:ea typeface="Tahoma" panose="020B0604030504040204" pitchFamily="34" charset="0"/>
                <a:cs typeface="Tahoma" panose="020B0604030504040204" pitchFamily="34" charset="0"/>
              </a:rPr>
              <a:t>. This is the meat of your answer, demonstrating your desired skill.</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mn-lt"/>
                <a:ea typeface="+mn-ea"/>
                <a:cs typeface="+mn-cs"/>
              </a:rPr>
              <a:t>3. </a:t>
            </a:r>
            <a:r>
              <a:rPr lang="en-US" sz="1150" baseline="0">
                <a:ln>
                  <a:solidFill>
                    <a:schemeClr val="tx1"/>
                  </a:solidFill>
                </a:ln>
                <a:solidFill>
                  <a:schemeClr val="dk1"/>
                </a:solidFill>
                <a:latin typeface="Tahoma" panose="020B0604030504040204" pitchFamily="34" charset="0"/>
                <a:ea typeface="Tahoma" panose="020B0604030504040204" pitchFamily="34" charset="0"/>
                <a:cs typeface="Tahoma" panose="020B0604030504040204" pitchFamily="34" charset="0"/>
              </a:rPr>
              <a:t>Results</a:t>
            </a:r>
            <a:r>
              <a:rPr lang="en-US" sz="1150" baseline="0">
                <a:solidFill>
                  <a:schemeClr val="dk1"/>
                </a:solidFill>
                <a:latin typeface="Tahoma" panose="020B0604030504040204" pitchFamily="34" charset="0"/>
                <a:ea typeface="Tahoma" panose="020B0604030504040204" pitchFamily="34" charset="0"/>
                <a:cs typeface="Tahoma" panose="020B0604030504040204" pitchFamily="34" charset="0"/>
              </a:rPr>
              <a:t>. This wraps up your answer to show you created value with this skill.</a:t>
            </a:r>
          </a:p>
          <a:p>
            <a:pPr algn="l"/>
            <a:endParaRPr lang="en-US" sz="1150" baseline="0">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8" name="TextBox 17">
            <a:extLst>
              <a:ext uri="{FF2B5EF4-FFF2-40B4-BE49-F238E27FC236}">
                <a16:creationId xmlns:a16="http://schemas.microsoft.com/office/drawing/2014/main" id="{345184BD-BFA7-4EB4-8D59-EBAEC14CA0D5}"/>
              </a:ext>
            </a:extLst>
          </xdr:cNvPr>
          <xdr:cNvSpPr txBox="1"/>
        </xdr:nvSpPr>
        <xdr:spPr>
          <a:xfrm>
            <a:off x="99060" y="12350048"/>
            <a:ext cx="6035040" cy="66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spcAft>
                <a:spcPts val="600"/>
              </a:spcAft>
            </a:pPr>
            <a:r>
              <a:rPr lang="en-US" sz="1150">
                <a:solidFill>
                  <a:schemeClr val="dk1"/>
                </a:solidFill>
                <a:latin typeface="Tahoma" panose="020B0604030504040204" pitchFamily="34" charset="0"/>
                <a:ea typeface="Tahoma" panose="020B0604030504040204" pitchFamily="34" charset="0"/>
                <a:cs typeface="Tahoma" panose="020B0604030504040204" pitchFamily="34" charset="0"/>
              </a:rPr>
              <a:t>Interviews get</a:t>
            </a:r>
            <a:r>
              <a:rPr lang="en-US" sz="1150" baseline="0">
                <a:solidFill>
                  <a:schemeClr val="dk1"/>
                </a:solidFill>
                <a:latin typeface="Tahoma" panose="020B0604030504040204" pitchFamily="34" charset="0"/>
                <a:ea typeface="Tahoma" panose="020B0604030504040204" pitchFamily="34" charset="0"/>
                <a:cs typeface="Tahoma" panose="020B0604030504040204" pitchFamily="34" charset="0"/>
              </a:rPr>
              <a:t> you nervous enough. Instead of keeping track of four items in a STAR story, we now keep it simple with three items. </a:t>
            </a:r>
            <a:r>
              <a:rPr lang="en-US" sz="1150">
                <a:solidFill>
                  <a:schemeClr val="dk1"/>
                </a:solidFill>
                <a:latin typeface="Tahoma" panose="020B0604030504040204" pitchFamily="34" charset="0"/>
                <a:ea typeface="Tahoma" panose="020B0604030504040204" pitchFamily="34" charset="0"/>
                <a:cs typeface="Tahoma" panose="020B0604030504040204" pitchFamily="34" charset="0"/>
              </a:rPr>
              <a:t>Every story has a beginning, middle, and end.</a:t>
            </a:r>
            <a:r>
              <a:rPr lang="en-US" sz="1150" baseline="0">
                <a:solidFill>
                  <a:schemeClr val="dk1"/>
                </a:solidFill>
                <a:latin typeface="Tahoma" panose="020B0604030504040204" pitchFamily="34" charset="0"/>
                <a:ea typeface="Tahoma" panose="020B0604030504040204" pitchFamily="34" charset="0"/>
                <a:cs typeface="Tahoma" panose="020B0604030504040204" pitchFamily="34" charset="0"/>
              </a:rPr>
              <a:t> You build trust that you can do the skill when you put into the context of a brief, relatable story.</a:t>
            </a:r>
            <a:endParaRPr lang="en-US" sz="115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oneCellAnchor>
    <xdr:from>
      <xdr:col>13</xdr:col>
      <xdr:colOff>18626</xdr:colOff>
      <xdr:row>835</xdr:row>
      <xdr:rowOff>0</xdr:rowOff>
    </xdr:from>
    <xdr:ext cx="6450078" cy="3417161"/>
    <xdr:pic>
      <xdr:nvPicPr>
        <xdr:cNvPr id="19" name="value frame PNP" hidden="1">
          <a:extLst>
            <a:ext uri="{FF2B5EF4-FFF2-40B4-BE49-F238E27FC236}">
              <a16:creationId xmlns:a16="http://schemas.microsoft.com/office/drawing/2014/main" id="{A829CB6E-5E6D-4076-A4FF-03D2FDEE61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7966" y="194454780"/>
          <a:ext cx="6450078" cy="3417161"/>
        </a:xfrm>
        <a:prstGeom prst="rect">
          <a:avLst/>
        </a:prstGeom>
      </xdr:spPr>
    </xdr:pic>
    <xdr:clientData/>
  </xdr:oneCellAnchor>
  <xdr:oneCellAnchor>
    <xdr:from>
      <xdr:col>0</xdr:col>
      <xdr:colOff>110067</xdr:colOff>
      <xdr:row>835</xdr:row>
      <xdr:rowOff>0</xdr:rowOff>
    </xdr:from>
    <xdr:ext cx="6055204" cy="1548516"/>
    <xdr:pic>
      <xdr:nvPicPr>
        <xdr:cNvPr id="20" name="Picture 19" hidden="1">
          <a:extLst>
            <a:ext uri="{FF2B5EF4-FFF2-40B4-BE49-F238E27FC236}">
              <a16:creationId xmlns:a16="http://schemas.microsoft.com/office/drawing/2014/main" id="{66AC811E-53EB-4262-8C21-86AC456C7FF1}"/>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110067" y="194454780"/>
          <a:ext cx="6055204" cy="1548516"/>
        </a:xfrm>
        <a:prstGeom prst="rect">
          <a:avLst/>
        </a:prstGeom>
      </xdr:spPr>
    </xdr:pic>
    <xdr:clientData/>
  </xdr:oneCellAnchor>
  <xdr:oneCellAnchor>
    <xdr:from>
      <xdr:col>2</xdr:col>
      <xdr:colOff>426720</xdr:colOff>
      <xdr:row>835</xdr:row>
      <xdr:rowOff>0</xdr:rowOff>
    </xdr:from>
    <xdr:ext cx="848412" cy="914400"/>
    <xdr:pic>
      <xdr:nvPicPr>
        <xdr:cNvPr id="21" name="thumbs down, light red" hidden="1">
          <a:extLst>
            <a:ext uri="{FF2B5EF4-FFF2-40B4-BE49-F238E27FC236}">
              <a16:creationId xmlns:a16="http://schemas.microsoft.com/office/drawing/2014/main" id="{6D8106AB-DDF9-4409-8EEE-70713C42E50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3940" y="194454780"/>
          <a:ext cx="848412" cy="914400"/>
        </a:xfrm>
        <a:prstGeom prst="rect">
          <a:avLst/>
        </a:prstGeom>
      </xdr:spPr>
    </xdr:pic>
    <xdr:clientData/>
  </xdr:oneCellAnchor>
  <xdr:oneCellAnchor>
    <xdr:from>
      <xdr:col>10</xdr:col>
      <xdr:colOff>231420</xdr:colOff>
      <xdr:row>835</xdr:row>
      <xdr:rowOff>0</xdr:rowOff>
    </xdr:from>
    <xdr:ext cx="848412" cy="914400"/>
    <xdr:pic>
      <xdr:nvPicPr>
        <xdr:cNvPr id="22" name="thumbs up, light green" hidden="1">
          <a:extLst>
            <a:ext uri="{FF2B5EF4-FFF2-40B4-BE49-F238E27FC236}">
              <a16:creationId xmlns:a16="http://schemas.microsoft.com/office/drawing/2014/main" id="{B68390C7-6B66-4875-A0C3-46B5599CE8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4872000" y="194454780"/>
          <a:ext cx="848412" cy="914400"/>
        </a:xfrm>
        <a:prstGeom prst="rect">
          <a:avLst/>
        </a:prstGeom>
      </xdr:spPr>
    </xdr:pic>
    <xdr:clientData/>
  </xdr:oneCellAnchor>
  <xdr:oneCellAnchor>
    <xdr:from>
      <xdr:col>1</xdr:col>
      <xdr:colOff>22860</xdr:colOff>
      <xdr:row>835</xdr:row>
      <xdr:rowOff>0</xdr:rowOff>
    </xdr:from>
    <xdr:ext cx="5943600" cy="3110484"/>
    <xdr:pic>
      <xdr:nvPicPr>
        <xdr:cNvPr id="23" name="Picture 22" hidden="1">
          <a:extLst>
            <a:ext uri="{FF2B5EF4-FFF2-40B4-BE49-F238E27FC236}">
              <a16:creationId xmlns:a16="http://schemas.microsoft.com/office/drawing/2014/main" id="{A132FA2C-B1BC-463A-B7D5-85757CD9082E}"/>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37160" y="194454780"/>
          <a:ext cx="5943600" cy="3110484"/>
        </a:xfrm>
        <a:prstGeom prst="rect">
          <a:avLst/>
        </a:prstGeom>
      </xdr:spPr>
    </xdr:pic>
    <xdr:clientData/>
  </xdr:oneCellAnchor>
  <xdr:twoCellAnchor>
    <xdr:from>
      <xdr:col>6</xdr:col>
      <xdr:colOff>418716</xdr:colOff>
      <xdr:row>502</xdr:row>
      <xdr:rowOff>37924</xdr:rowOff>
    </xdr:from>
    <xdr:to>
      <xdr:col>7</xdr:col>
      <xdr:colOff>152016</xdr:colOff>
      <xdr:row>507</xdr:row>
      <xdr:rowOff>0</xdr:rowOff>
    </xdr:to>
    <xdr:grpSp>
      <xdr:nvGrpSpPr>
        <xdr:cNvPr id="24" name="Group 23" hidden="1">
          <a:extLst>
            <a:ext uri="{FF2B5EF4-FFF2-40B4-BE49-F238E27FC236}">
              <a16:creationId xmlns:a16="http://schemas.microsoft.com/office/drawing/2014/main" id="{83C21659-1FF1-4731-95F0-7D86947695B3}"/>
            </a:ext>
          </a:extLst>
        </xdr:cNvPr>
        <xdr:cNvGrpSpPr/>
      </xdr:nvGrpSpPr>
      <xdr:grpSpPr>
        <a:xfrm rot="360000">
          <a:off x="3104766" y="118528924"/>
          <a:ext cx="247650" cy="724076"/>
          <a:chOff x="7551420" y="106893360"/>
          <a:chExt cx="243840" cy="3375660"/>
        </a:xfrm>
        <a:effectLst>
          <a:outerShdw blurRad="50800" dist="50800" dir="5400000" algn="ctr" rotWithShape="0">
            <a:schemeClr val="accent2">
              <a:lumMod val="75000"/>
            </a:schemeClr>
          </a:outerShdw>
        </a:effectLst>
      </xdr:grpSpPr>
      <xdr:sp macro="" textlink="">
        <xdr:nvSpPr>
          <xdr:cNvPr id="25" name="Lightning Bolt 24">
            <a:extLst>
              <a:ext uri="{FF2B5EF4-FFF2-40B4-BE49-F238E27FC236}">
                <a16:creationId xmlns:a16="http://schemas.microsoft.com/office/drawing/2014/main" id="{31E5C454-C92C-45B5-B656-2B916A7A6632}"/>
              </a:ext>
            </a:extLst>
          </xdr:cNvPr>
          <xdr:cNvSpPr/>
        </xdr:nvSpPr>
        <xdr:spPr>
          <a:xfrm>
            <a:off x="7642860" y="108432600"/>
            <a:ext cx="152400" cy="1836420"/>
          </a:xfrm>
          <a:prstGeom prst="lightningBolt">
            <a:avLst/>
          </a:prstGeom>
          <a:ln>
            <a:solidFill>
              <a:schemeClr val="accent2">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26" name="Lightning Bolt 25">
            <a:extLst>
              <a:ext uri="{FF2B5EF4-FFF2-40B4-BE49-F238E27FC236}">
                <a16:creationId xmlns:a16="http://schemas.microsoft.com/office/drawing/2014/main" id="{A101B992-DAF3-4410-810D-1A3573C9D6EF}"/>
              </a:ext>
            </a:extLst>
          </xdr:cNvPr>
          <xdr:cNvSpPr/>
        </xdr:nvSpPr>
        <xdr:spPr>
          <a:xfrm flipH="1" flipV="1">
            <a:off x="7551420" y="106893360"/>
            <a:ext cx="152400" cy="1836420"/>
          </a:xfrm>
          <a:prstGeom prst="lightningBolt">
            <a:avLst/>
          </a:prstGeom>
          <a:ln>
            <a:solidFill>
              <a:schemeClr val="accent2">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82340</xdr:colOff>
      <xdr:row>699</xdr:row>
      <xdr:rowOff>233679</xdr:rowOff>
    </xdr:from>
    <xdr:to>
      <xdr:col>12</xdr:col>
      <xdr:colOff>402380</xdr:colOff>
      <xdr:row>717</xdr:row>
      <xdr:rowOff>91440</xdr:rowOff>
    </xdr:to>
    <xdr:sp macro="" textlink="">
      <xdr:nvSpPr>
        <xdr:cNvPr id="27" name="TextBox 26">
          <a:extLst>
            <a:ext uri="{FF2B5EF4-FFF2-40B4-BE49-F238E27FC236}">
              <a16:creationId xmlns:a16="http://schemas.microsoft.com/office/drawing/2014/main" id="{505A5BB9-A88D-44B8-8D02-C7D53CF95C7A}"/>
            </a:ext>
          </a:extLst>
        </xdr:cNvPr>
        <xdr:cNvSpPr txBox="1"/>
      </xdr:nvSpPr>
      <xdr:spPr>
        <a:xfrm>
          <a:off x="196640" y="163728399"/>
          <a:ext cx="5852160" cy="4384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600" spc="-30" baseline="0">
              <a:ln>
                <a:solidFill>
                  <a:srgbClr val="F5DCFF"/>
                </a:solidFill>
              </a:ln>
              <a:solidFill>
                <a:srgbClr val="E1C8FF"/>
              </a:solidFill>
              <a:latin typeface="Tahoma" panose="020B0604030504040204" pitchFamily="34" charset="0"/>
              <a:ea typeface="Tahoma" panose="020B0604030504040204" pitchFamily="34" charset="0"/>
              <a:cs typeface="Tahoma" panose="020B0604030504040204" pitchFamily="34" charset="0"/>
            </a:rPr>
            <a:t>Our first meeting</a:t>
          </a:r>
          <a:endParaRPr lang="en-US" sz="1600" spc="-30" baseline="0">
            <a:solidFill>
              <a:srgbClr val="E1C8FF"/>
            </a:solidFill>
            <a:latin typeface="Tahoma" panose="020B0604030504040204" pitchFamily="34" charset="0"/>
            <a:ea typeface="Tahoma" panose="020B0604030504040204" pitchFamily="34" charset="0"/>
            <a:cs typeface="Tahoma" panose="020B0604030504040204" pitchFamily="34" charset="0"/>
          </a:endParaRPr>
        </a:p>
        <a:p>
          <a:r>
            <a:rPr lang="en-US" sz="1400" spc="-30" baseline="0">
              <a:solidFill>
                <a:srgbClr val="E1C8FF"/>
              </a:solidFill>
              <a:latin typeface="Tahoma" panose="020B0604030504040204" pitchFamily="34" charset="0"/>
              <a:ea typeface="Tahoma" panose="020B0604030504040204" pitchFamily="34" charset="0"/>
              <a:cs typeface="Tahoma" panose="020B0604030504040204" pitchFamily="34" charset="0"/>
            </a:rPr>
            <a:t>We promptly agree on your interviewing needs, and how best to serve them. I typically start by finding what position you are applying for, so I can gear the session to fit your specific interviewing needs. Then I give you some useful tips. Then we start the mock interview, and I give you feedback after each of your answers, to help you improve them. If you have an interview this week, we can rush the process and get right to practicing your answers. </a:t>
          </a:r>
        </a:p>
        <a:p>
          <a:endParaRPr lang="en-US" sz="1400" spc="-30" baseline="0">
            <a:solidFill>
              <a:srgbClr val="E1C8FF"/>
            </a:solidFill>
            <a:latin typeface="Tahoma" panose="020B0604030504040204" pitchFamily="34" charset="0"/>
            <a:ea typeface="Tahoma" panose="020B0604030504040204" pitchFamily="34" charset="0"/>
            <a:cs typeface="Tahoma" panose="020B0604030504040204" pitchFamily="34" charset="0"/>
          </a:endParaRPr>
        </a:p>
        <a:p>
          <a:r>
            <a:rPr lang="en-US" sz="1600" spc="-30" baseline="0">
              <a:ln>
                <a:solidFill>
                  <a:srgbClr val="F5DCFF"/>
                </a:solidFill>
              </a:ln>
              <a:solidFill>
                <a:srgbClr val="E1C8FF"/>
              </a:solidFill>
              <a:latin typeface="Tahoma" panose="020B0604030504040204" pitchFamily="34" charset="0"/>
              <a:ea typeface="Tahoma" panose="020B0604030504040204" pitchFamily="34" charset="0"/>
              <a:cs typeface="Tahoma" panose="020B0604030504040204" pitchFamily="34" charset="0"/>
            </a:rPr>
            <a:t>Our second meeting</a:t>
          </a:r>
        </a:p>
        <a:p>
          <a:r>
            <a:rPr lang="en-US" sz="1400" spc="-30" baseline="0">
              <a:solidFill>
                <a:srgbClr val="E1C8FF"/>
              </a:solidFill>
              <a:latin typeface="Tahoma" panose="020B0604030504040204" pitchFamily="34" charset="0"/>
              <a:ea typeface="Tahoma" panose="020B0604030504040204" pitchFamily="34" charset="0"/>
              <a:cs typeface="Tahoma" panose="020B0604030504040204" pitchFamily="34" charset="0"/>
            </a:rPr>
            <a:t>We continue wherever we left off from the last session. The more prepared you sound, the less feedback I offer. I simply let you practice saying your answers out loud.</a:t>
          </a:r>
        </a:p>
        <a:p>
          <a:endParaRPr lang="en-US" sz="1400" spc="-30" baseline="0">
            <a:solidFill>
              <a:srgbClr val="E1C8FF"/>
            </a:solidFill>
            <a:latin typeface="Tahoma" panose="020B0604030504040204" pitchFamily="34" charset="0"/>
            <a:ea typeface="Tahoma" panose="020B0604030504040204" pitchFamily="34" charset="0"/>
            <a:cs typeface="Tahoma" panose="020B0604030504040204" pitchFamily="34" charset="0"/>
          </a:endParaRPr>
        </a:p>
        <a:p>
          <a:r>
            <a:rPr lang="en-US" sz="1600" spc="-30" baseline="0">
              <a:ln>
                <a:solidFill>
                  <a:srgbClr val="F5DCFF"/>
                </a:solidFill>
              </a:ln>
              <a:solidFill>
                <a:srgbClr val="E1C8FF"/>
              </a:solidFill>
              <a:latin typeface="Tahoma" panose="020B0604030504040204" pitchFamily="34" charset="0"/>
              <a:ea typeface="Tahoma" panose="020B0604030504040204" pitchFamily="34" charset="0"/>
              <a:cs typeface="Tahoma" panose="020B0604030504040204" pitchFamily="34" charset="0"/>
            </a:rPr>
            <a:t>Any continuing meetings</a:t>
          </a:r>
        </a:p>
        <a:p>
          <a:r>
            <a:rPr lang="en-US" sz="1400" spc="-30" baseline="0">
              <a:solidFill>
                <a:srgbClr val="E1C8FF"/>
              </a:solidFill>
              <a:latin typeface="Tahoma" panose="020B0604030504040204" pitchFamily="34" charset="0"/>
              <a:ea typeface="Tahoma" panose="020B0604030504040204" pitchFamily="34" charset="0"/>
              <a:cs typeface="Tahoma" panose="020B0604030504040204" pitchFamily="34" charset="0"/>
            </a:rPr>
            <a:t>We can then go through the full interview with minimal or no interruption, to </a:t>
          </a:r>
          <a:r>
            <a:rPr lang="en-US" sz="1400" spc="-50" baseline="0">
              <a:solidFill>
                <a:srgbClr val="E1C8FF"/>
              </a:solidFill>
              <a:latin typeface="Tahoma" panose="020B0604030504040204" pitchFamily="34" charset="0"/>
              <a:ea typeface="Tahoma" panose="020B0604030504040204" pitchFamily="34" charset="0"/>
              <a:cs typeface="Tahoma" panose="020B0604030504040204" pitchFamily="34" charset="0"/>
            </a:rPr>
            <a:t>give you the experience of the actual interview. If preparing for a job interview, </a:t>
          </a:r>
          <a:r>
            <a:rPr lang="en-US" sz="1400" spc="-30" baseline="0">
              <a:solidFill>
                <a:srgbClr val="E1C8FF"/>
              </a:solidFill>
              <a:latin typeface="Tahoma" panose="020B0604030504040204" pitchFamily="34" charset="0"/>
              <a:ea typeface="Tahoma" panose="020B0604030504040204" pitchFamily="34" charset="0"/>
              <a:cs typeface="Tahoma" panose="020B0604030504040204" pitchFamily="34" charset="0"/>
            </a:rPr>
            <a:t>we can also go over tech interview questions specific to he position you are applying for. We finally finish these sessions when you decide you no longer need any further practice.</a:t>
          </a:r>
        </a:p>
      </xdr:txBody>
    </xdr:sp>
    <xdr:clientData/>
  </xdr:twoCellAnchor>
  <xdr:twoCellAnchor>
    <xdr:from>
      <xdr:col>0</xdr:col>
      <xdr:colOff>53340</xdr:colOff>
      <xdr:row>689</xdr:row>
      <xdr:rowOff>74295</xdr:rowOff>
    </xdr:from>
    <xdr:to>
      <xdr:col>12</xdr:col>
      <xdr:colOff>320040</xdr:colOff>
      <xdr:row>693</xdr:row>
      <xdr:rowOff>218228</xdr:rowOff>
    </xdr:to>
    <xdr:sp macro="" textlink="">
      <xdr:nvSpPr>
        <xdr:cNvPr id="28" name="TextBox 27">
          <a:extLst>
            <a:ext uri="{FF2B5EF4-FFF2-40B4-BE49-F238E27FC236}">
              <a16:creationId xmlns:a16="http://schemas.microsoft.com/office/drawing/2014/main" id="{5E3D0EBF-23DD-4D24-BE7E-42665E6A13BE}"/>
            </a:ext>
          </a:extLst>
        </xdr:cNvPr>
        <xdr:cNvSpPr txBox="1"/>
      </xdr:nvSpPr>
      <xdr:spPr>
        <a:xfrm>
          <a:off x="53340" y="161054415"/>
          <a:ext cx="5913120" cy="114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Aft>
              <a:spcPts val="600"/>
            </a:spcAft>
          </a:pPr>
          <a:r>
            <a:rPr lang="en-US" sz="1500" b="1" baseline="0">
              <a:solidFill>
                <a:srgbClr val="E1C8FF"/>
              </a:solidFill>
              <a:latin typeface="Tahoma" panose="020B0604030504040204" pitchFamily="34" charset="0"/>
              <a:ea typeface="Tahoma" panose="020B0604030504040204" pitchFamily="34" charset="0"/>
              <a:cs typeface="Tahoma" panose="020B0604030504040204" pitchFamily="34" charset="0"/>
            </a:rPr>
            <a:t>Get immediate feedback and tips to improve your answers. </a:t>
          </a:r>
        </a:p>
        <a:p>
          <a:pPr algn="ctr"/>
          <a:r>
            <a:rPr lang="en-US" sz="3800" b="1" baseline="0">
              <a:solidFill>
                <a:srgbClr val="F5DCFF"/>
              </a:solidFill>
              <a:latin typeface="Tahoma" panose="020B0604030504040204" pitchFamily="34" charset="0"/>
              <a:ea typeface="Tahoma" panose="020B0604030504040204" pitchFamily="34" charset="0"/>
              <a:cs typeface="Tahoma" panose="020B0604030504040204" pitchFamily="34" charset="0"/>
            </a:rPr>
            <a:t>Practice with me</a:t>
          </a:r>
          <a:endParaRPr lang="en-US" sz="3800" baseline="0">
            <a:solidFill>
              <a:srgbClr val="F5DC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73660</xdr:colOff>
      <xdr:row>107</xdr:row>
      <xdr:rowOff>436018</xdr:rowOff>
    </xdr:from>
    <xdr:to>
      <xdr:col>13</xdr:col>
      <xdr:colOff>108374</xdr:colOff>
      <xdr:row>111</xdr:row>
      <xdr:rowOff>287869</xdr:rowOff>
    </xdr:to>
    <xdr:grpSp>
      <xdr:nvGrpSpPr>
        <xdr:cNvPr id="29" name="Group 28">
          <a:extLst>
            <a:ext uri="{FF2B5EF4-FFF2-40B4-BE49-F238E27FC236}">
              <a16:creationId xmlns:a16="http://schemas.microsoft.com/office/drawing/2014/main" id="{74D2AD86-248B-4A35-AA45-92E3295E1304}"/>
            </a:ext>
          </a:extLst>
        </xdr:cNvPr>
        <xdr:cNvGrpSpPr/>
      </xdr:nvGrpSpPr>
      <xdr:grpSpPr>
        <a:xfrm>
          <a:off x="73660" y="26839318"/>
          <a:ext cx="6321214" cy="1350451"/>
          <a:chOff x="-56203" y="11188696"/>
          <a:chExt cx="6098863" cy="1032017"/>
        </a:xfrm>
      </xdr:grpSpPr>
      <xdr:sp macro="" textlink="">
        <xdr:nvSpPr>
          <xdr:cNvPr id="30" name="TextBox: Politics defined">
            <a:extLst>
              <a:ext uri="{FF2B5EF4-FFF2-40B4-BE49-F238E27FC236}">
                <a16:creationId xmlns:a16="http://schemas.microsoft.com/office/drawing/2014/main" id="{921571FB-7AC9-4BCF-92C1-C4E232E5C885}"/>
              </a:ext>
            </a:extLst>
          </xdr:cNvPr>
          <xdr:cNvSpPr txBox="1"/>
        </xdr:nvSpPr>
        <xdr:spPr>
          <a:xfrm>
            <a:off x="274320" y="11188696"/>
            <a:ext cx="5768340" cy="103201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spcAft>
                <a:spcPts val="300"/>
              </a:spcAft>
            </a:pPr>
            <a:r>
              <a:rPr lang="en-US" sz="2400" b="1">
                <a:solidFill>
                  <a:srgbClr val="FFCCCC"/>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POOR</a:t>
            </a:r>
            <a:endParaRPr lang="en-US" sz="1800" b="1" baseline="0">
              <a:solidFill>
                <a:srgbClr val="FFCCCC"/>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endParaRPr>
          </a:p>
          <a:p>
            <a:pPr algn="l">
              <a:lnSpc>
                <a:spcPts val="2200"/>
              </a:lnSpc>
            </a:pPr>
            <a:r>
              <a:rPr lang="en-US" sz="1800" b="1" baseline="0">
                <a:solidFill>
                  <a:srgbClr val="FFCCCC"/>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You make broad claims without any proof</a:t>
            </a:r>
            <a:r>
              <a:rPr lang="en-US" sz="1800" b="1">
                <a:solidFill>
                  <a:srgbClr val="FFCCCC"/>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 You don't speak to the key</a:t>
            </a:r>
            <a:r>
              <a:rPr lang="en-US" sz="1800" b="1" baseline="0">
                <a:solidFill>
                  <a:srgbClr val="FFCCCC"/>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 expectations of the position description. </a:t>
            </a:r>
            <a:endParaRPr lang="en-US" sz="2000" b="1">
              <a:solidFill>
                <a:srgbClr val="FFCCCC"/>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1" name="TextBox: Politics defined">
            <a:extLst>
              <a:ext uri="{FF2B5EF4-FFF2-40B4-BE49-F238E27FC236}">
                <a16:creationId xmlns:a16="http://schemas.microsoft.com/office/drawing/2014/main" id="{E0C556BC-EC92-4B24-8CA1-883E8C4C0122}"/>
              </a:ext>
            </a:extLst>
          </xdr:cNvPr>
          <xdr:cNvSpPr txBox="1"/>
        </xdr:nvSpPr>
        <xdr:spPr>
          <a:xfrm>
            <a:off x="-56203" y="11191426"/>
            <a:ext cx="304800" cy="39370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2000" b="1">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1</a:t>
            </a:r>
          </a:p>
        </xdr:txBody>
      </xdr:sp>
    </xdr:grpSp>
    <xdr:clientData/>
  </xdr:twoCellAnchor>
  <xdr:twoCellAnchor>
    <xdr:from>
      <xdr:col>0</xdr:col>
      <xdr:colOff>73660</xdr:colOff>
      <xdr:row>111</xdr:row>
      <xdr:rowOff>334416</xdr:rowOff>
    </xdr:from>
    <xdr:to>
      <xdr:col>13</xdr:col>
      <xdr:colOff>108374</xdr:colOff>
      <xdr:row>116</xdr:row>
      <xdr:rowOff>93135</xdr:rowOff>
    </xdr:to>
    <xdr:grpSp>
      <xdr:nvGrpSpPr>
        <xdr:cNvPr id="32" name="Group 31">
          <a:extLst>
            <a:ext uri="{FF2B5EF4-FFF2-40B4-BE49-F238E27FC236}">
              <a16:creationId xmlns:a16="http://schemas.microsoft.com/office/drawing/2014/main" id="{8E5C3157-6A3F-438F-A062-3FFB1F828BB7}"/>
            </a:ext>
          </a:extLst>
        </xdr:cNvPr>
        <xdr:cNvGrpSpPr/>
      </xdr:nvGrpSpPr>
      <xdr:grpSpPr>
        <a:xfrm>
          <a:off x="73660" y="28236316"/>
          <a:ext cx="6321214" cy="1231919"/>
          <a:chOff x="-56203" y="11188696"/>
          <a:chExt cx="6098863" cy="948947"/>
        </a:xfrm>
      </xdr:grpSpPr>
      <xdr:sp macro="" textlink="">
        <xdr:nvSpPr>
          <xdr:cNvPr id="33" name="TextBox: Politics defined">
            <a:extLst>
              <a:ext uri="{FF2B5EF4-FFF2-40B4-BE49-F238E27FC236}">
                <a16:creationId xmlns:a16="http://schemas.microsoft.com/office/drawing/2014/main" id="{F08CA74E-BDF0-4A67-87D4-344DA949223D}"/>
              </a:ext>
            </a:extLst>
          </xdr:cNvPr>
          <xdr:cNvSpPr txBox="1"/>
        </xdr:nvSpPr>
        <xdr:spPr>
          <a:xfrm>
            <a:off x="274320" y="11188696"/>
            <a:ext cx="5768340" cy="94894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spcAft>
                <a:spcPts val="300"/>
              </a:spcAft>
            </a:pPr>
            <a:r>
              <a:rPr lang="en-US" sz="2400" b="1">
                <a:solidFill>
                  <a:schemeClr val="accent4">
                    <a:lumMod val="20000"/>
                    <a:lumOff val="80000"/>
                  </a:schemeClr>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OKAY</a:t>
            </a:r>
            <a:endParaRPr lang="en-US" sz="1800" b="1" baseline="0">
              <a:solidFill>
                <a:schemeClr val="accent4">
                  <a:lumMod val="20000"/>
                  <a:lumOff val="80000"/>
                </a:schemeClr>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endParaRPr>
          </a:p>
          <a:p>
            <a:pPr algn="l">
              <a:lnSpc>
                <a:spcPts val="2200"/>
              </a:lnSpc>
            </a:pPr>
            <a:r>
              <a:rPr lang="en-US" sz="1800" b="1" baseline="0">
                <a:solidFill>
                  <a:schemeClr val="accent4">
                    <a:lumMod val="20000"/>
                    <a:lumOff val="80000"/>
                  </a:schemeClr>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You make claims with weak examples</a:t>
            </a:r>
            <a:r>
              <a:rPr lang="en-US" sz="1800" b="1">
                <a:solidFill>
                  <a:schemeClr val="accent4">
                    <a:lumMod val="20000"/>
                    <a:lumOff val="80000"/>
                  </a:schemeClr>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 You satisfy</a:t>
            </a:r>
            <a:r>
              <a:rPr lang="en-US" sz="1800" b="1" baseline="0">
                <a:solidFill>
                  <a:schemeClr val="accent4">
                    <a:lumMod val="20000"/>
                    <a:lumOff val="80000"/>
                  </a:schemeClr>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 some of the qualifications of the role but leave much unanswered.</a:t>
            </a:r>
            <a:endParaRPr lang="en-US" sz="2000" b="1">
              <a:solidFill>
                <a:schemeClr val="accent4">
                  <a:lumMod val="20000"/>
                  <a:lumOff val="80000"/>
                </a:schemeClr>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4" name="TextBox: Politics defined">
            <a:extLst>
              <a:ext uri="{FF2B5EF4-FFF2-40B4-BE49-F238E27FC236}">
                <a16:creationId xmlns:a16="http://schemas.microsoft.com/office/drawing/2014/main" id="{CAD4FCFC-49A0-4AC9-98CD-982E81267D58}"/>
              </a:ext>
            </a:extLst>
          </xdr:cNvPr>
          <xdr:cNvSpPr txBox="1"/>
        </xdr:nvSpPr>
        <xdr:spPr>
          <a:xfrm>
            <a:off x="-56203" y="11191426"/>
            <a:ext cx="304800" cy="39370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2000" b="1">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2</a:t>
            </a:r>
          </a:p>
        </xdr:txBody>
      </xdr:sp>
    </xdr:grpSp>
    <xdr:clientData/>
  </xdr:twoCellAnchor>
  <xdr:twoCellAnchor>
    <xdr:from>
      <xdr:col>0</xdr:col>
      <xdr:colOff>73660</xdr:colOff>
      <xdr:row>117</xdr:row>
      <xdr:rowOff>80430</xdr:rowOff>
    </xdr:from>
    <xdr:to>
      <xdr:col>13</xdr:col>
      <xdr:colOff>108374</xdr:colOff>
      <xdr:row>122</xdr:row>
      <xdr:rowOff>169340</xdr:rowOff>
    </xdr:to>
    <xdr:grpSp>
      <xdr:nvGrpSpPr>
        <xdr:cNvPr id="35" name="Group 34">
          <a:extLst>
            <a:ext uri="{FF2B5EF4-FFF2-40B4-BE49-F238E27FC236}">
              <a16:creationId xmlns:a16="http://schemas.microsoft.com/office/drawing/2014/main" id="{240898F9-8141-4DFE-8E56-72AF86006BA9}"/>
            </a:ext>
          </a:extLst>
        </xdr:cNvPr>
        <xdr:cNvGrpSpPr/>
      </xdr:nvGrpSpPr>
      <xdr:grpSpPr>
        <a:xfrm>
          <a:off x="73660" y="29620630"/>
          <a:ext cx="6321214" cy="1270010"/>
          <a:chOff x="-56203" y="11188696"/>
          <a:chExt cx="6098863" cy="968110"/>
        </a:xfrm>
      </xdr:grpSpPr>
      <xdr:sp macro="" textlink="">
        <xdr:nvSpPr>
          <xdr:cNvPr id="36" name="TextBox: Politics defined">
            <a:extLst>
              <a:ext uri="{FF2B5EF4-FFF2-40B4-BE49-F238E27FC236}">
                <a16:creationId xmlns:a16="http://schemas.microsoft.com/office/drawing/2014/main" id="{1ABB9B38-6767-44C5-B901-609907439116}"/>
              </a:ext>
            </a:extLst>
          </xdr:cNvPr>
          <xdr:cNvSpPr txBox="1"/>
        </xdr:nvSpPr>
        <xdr:spPr>
          <a:xfrm>
            <a:off x="274320" y="11188696"/>
            <a:ext cx="5768340" cy="96811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spcAft>
                <a:spcPts val="300"/>
              </a:spcAft>
            </a:pPr>
            <a:r>
              <a:rPr lang="en-US" sz="2400" b="1">
                <a:solidFill>
                  <a:srgbClr val="E6FF9F"/>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GOOD</a:t>
            </a:r>
            <a:endParaRPr lang="en-US" sz="1800" b="1" baseline="0">
              <a:solidFill>
                <a:srgbClr val="E6FF9F"/>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endParaRPr>
          </a:p>
          <a:p>
            <a:pPr algn="l">
              <a:lnSpc>
                <a:spcPts val="2200"/>
              </a:lnSpc>
            </a:pPr>
            <a:r>
              <a:rPr lang="en-US" sz="1800" b="1" baseline="0">
                <a:solidFill>
                  <a:srgbClr val="E6FF9F"/>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You provide adequate reasons to trust you can do the role. But your leave room for doubt that other candidates can do it better.</a:t>
            </a:r>
            <a:endParaRPr lang="en-US" sz="2000" b="1">
              <a:solidFill>
                <a:srgbClr val="E6FF9F"/>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7" name="TextBox: Politics defined">
            <a:extLst>
              <a:ext uri="{FF2B5EF4-FFF2-40B4-BE49-F238E27FC236}">
                <a16:creationId xmlns:a16="http://schemas.microsoft.com/office/drawing/2014/main" id="{2E573379-8427-45A7-9CF7-7F19094E9221}"/>
              </a:ext>
            </a:extLst>
          </xdr:cNvPr>
          <xdr:cNvSpPr txBox="1"/>
        </xdr:nvSpPr>
        <xdr:spPr>
          <a:xfrm>
            <a:off x="-56203" y="11191426"/>
            <a:ext cx="304800" cy="39370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2000" b="1">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3</a:t>
            </a:r>
          </a:p>
        </xdr:txBody>
      </xdr:sp>
    </xdr:grpSp>
    <xdr:clientData/>
  </xdr:twoCellAnchor>
  <xdr:twoCellAnchor>
    <xdr:from>
      <xdr:col>0</xdr:col>
      <xdr:colOff>73660</xdr:colOff>
      <xdr:row>123</xdr:row>
      <xdr:rowOff>97347</xdr:rowOff>
    </xdr:from>
    <xdr:to>
      <xdr:col>13</xdr:col>
      <xdr:colOff>108374</xdr:colOff>
      <xdr:row>128</xdr:row>
      <xdr:rowOff>118537</xdr:rowOff>
    </xdr:to>
    <xdr:grpSp>
      <xdr:nvGrpSpPr>
        <xdr:cNvPr id="38" name="Group 37">
          <a:extLst>
            <a:ext uri="{FF2B5EF4-FFF2-40B4-BE49-F238E27FC236}">
              <a16:creationId xmlns:a16="http://schemas.microsoft.com/office/drawing/2014/main" id="{868E3244-7044-4C4F-90DE-96A2647E7DB2}"/>
            </a:ext>
          </a:extLst>
        </xdr:cNvPr>
        <xdr:cNvGrpSpPr/>
      </xdr:nvGrpSpPr>
      <xdr:grpSpPr>
        <a:xfrm>
          <a:off x="73660" y="31072647"/>
          <a:ext cx="6321214" cy="1291190"/>
          <a:chOff x="-56203" y="11188697"/>
          <a:chExt cx="6098863" cy="974511"/>
        </a:xfrm>
      </xdr:grpSpPr>
      <xdr:sp macro="" textlink="">
        <xdr:nvSpPr>
          <xdr:cNvPr id="39" name="TextBox: Politics defined">
            <a:extLst>
              <a:ext uri="{FF2B5EF4-FFF2-40B4-BE49-F238E27FC236}">
                <a16:creationId xmlns:a16="http://schemas.microsoft.com/office/drawing/2014/main" id="{96A681FB-DF95-468C-852E-5E30AF8E8363}"/>
              </a:ext>
            </a:extLst>
          </xdr:cNvPr>
          <xdr:cNvSpPr txBox="1"/>
        </xdr:nvSpPr>
        <xdr:spPr>
          <a:xfrm>
            <a:off x="274320" y="11188697"/>
            <a:ext cx="5768340" cy="97451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spcAft>
                <a:spcPts val="300"/>
              </a:spcAft>
            </a:pPr>
            <a:r>
              <a:rPr lang="en-US" sz="2400" b="1">
                <a:solidFill>
                  <a:srgbClr val="CCFFCC"/>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EXCELLENT</a:t>
            </a:r>
            <a:endParaRPr lang="en-US" sz="1800" b="1" baseline="0">
              <a:solidFill>
                <a:srgbClr val="CCFFCC"/>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endParaRPr>
          </a:p>
          <a:p>
            <a:pPr algn="l">
              <a:lnSpc>
                <a:spcPts val="2200"/>
              </a:lnSpc>
            </a:pPr>
            <a:r>
              <a:rPr lang="en-US" sz="1800" b="1" baseline="0">
                <a:solidFill>
                  <a:srgbClr val="CCFFCC"/>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You fully satisfy the demands of the role. You demonstrate that you are likely the best candidate for the position.</a:t>
            </a:r>
            <a:endParaRPr lang="en-US" sz="2000" b="1">
              <a:solidFill>
                <a:srgbClr val="CCFFCC"/>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40" name="TextBox: Politics defined">
            <a:extLst>
              <a:ext uri="{FF2B5EF4-FFF2-40B4-BE49-F238E27FC236}">
                <a16:creationId xmlns:a16="http://schemas.microsoft.com/office/drawing/2014/main" id="{992B96C2-B502-4D1A-83A2-F2A09C3CF629}"/>
              </a:ext>
            </a:extLst>
          </xdr:cNvPr>
          <xdr:cNvSpPr txBox="1"/>
        </xdr:nvSpPr>
        <xdr:spPr>
          <a:xfrm>
            <a:off x="-56203" y="11191426"/>
            <a:ext cx="304800" cy="39370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2000" b="1">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4</a:t>
            </a:r>
          </a:p>
        </xdr:txBody>
      </xdr:sp>
    </xdr:grpSp>
    <xdr:clientData/>
  </xdr:twoCellAnchor>
  <xdr:twoCellAnchor>
    <xdr:from>
      <xdr:col>1</xdr:col>
      <xdr:colOff>52070</xdr:colOff>
      <xdr:row>694</xdr:row>
      <xdr:rowOff>38100</xdr:rowOff>
    </xdr:from>
    <xdr:to>
      <xdr:col>12</xdr:col>
      <xdr:colOff>451697</xdr:colOff>
      <xdr:row>698</xdr:row>
      <xdr:rowOff>237066</xdr:rowOff>
    </xdr:to>
    <xdr:sp macro="" textlink="">
      <xdr:nvSpPr>
        <xdr:cNvPr id="41" name="TextBox 40">
          <a:extLst>
            <a:ext uri="{FF2B5EF4-FFF2-40B4-BE49-F238E27FC236}">
              <a16:creationId xmlns:a16="http://schemas.microsoft.com/office/drawing/2014/main" id="{688A3AEB-786A-4698-B600-E0F3CC730195}"/>
            </a:ext>
          </a:extLst>
        </xdr:cNvPr>
        <xdr:cNvSpPr txBox="1"/>
      </xdr:nvSpPr>
      <xdr:spPr>
        <a:xfrm>
          <a:off x="166370" y="162275520"/>
          <a:ext cx="5931747" cy="1204806"/>
        </a:xfrm>
        <a:prstGeom prst="rect">
          <a:avLst/>
        </a:prstGeom>
        <a:solidFill>
          <a:srgbClr val="5AFF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91440" rtlCol="0" anchor="ctr"/>
        <a:lstStyle/>
        <a:p>
          <a:pPr algn="ctr"/>
          <a:r>
            <a:rPr lang="en-US" sz="4600" b="1">
              <a:latin typeface="Verdana" panose="020B0604030504040204" pitchFamily="34" charset="0"/>
              <a:ea typeface="Verdana" panose="020B0604030504040204" pitchFamily="34" charset="0"/>
            </a:rPr>
            <a:t>Mock Interviews</a:t>
          </a:r>
          <a:r>
            <a:rPr lang="en-US" sz="4400" b="1">
              <a:latin typeface="Verdana" panose="020B0604030504040204" pitchFamily="34" charset="0"/>
              <a:ea typeface="Verdana" panose="020B0604030504040204" pitchFamily="34" charset="0"/>
            </a:rPr>
            <a:t> </a:t>
          </a:r>
        </a:p>
        <a:p>
          <a:pPr algn="ctr"/>
          <a:r>
            <a:rPr lang="en-US" sz="1800" b="1" spc="-30">
              <a:latin typeface="Verdana" panose="020B0604030504040204" pitchFamily="34" charset="0"/>
              <a:ea typeface="Verdana" panose="020B0604030504040204" pitchFamily="34" charset="0"/>
            </a:rPr>
            <a:t>to practice your answers</a:t>
          </a:r>
          <a:r>
            <a:rPr lang="en-US" sz="1800" b="1" spc="-30" baseline="0">
              <a:latin typeface="Verdana" panose="020B0604030504040204" pitchFamily="34" charset="0"/>
              <a:ea typeface="Verdana" panose="020B0604030504040204" pitchFamily="34" charset="0"/>
            </a:rPr>
            <a:t> with me in person</a:t>
          </a:r>
          <a:endParaRPr lang="en-US" sz="1800" b="1" spc="-30" baseline="0"/>
        </a:p>
      </xdr:txBody>
    </xdr:sp>
    <xdr:clientData/>
  </xdr:twoCellAnchor>
  <xdr:twoCellAnchor>
    <xdr:from>
      <xdr:col>0</xdr:col>
      <xdr:colOff>93137</xdr:colOff>
      <xdr:row>71</xdr:row>
      <xdr:rowOff>0</xdr:rowOff>
    </xdr:from>
    <xdr:to>
      <xdr:col>3</xdr:col>
      <xdr:colOff>33870</xdr:colOff>
      <xdr:row>76</xdr:row>
      <xdr:rowOff>25400</xdr:rowOff>
    </xdr:to>
    <xdr:sp macro="" textlink="">
      <xdr:nvSpPr>
        <xdr:cNvPr id="49" name="Rectangle: Rounded Corners 48">
          <a:extLst>
            <a:ext uri="{FF2B5EF4-FFF2-40B4-BE49-F238E27FC236}">
              <a16:creationId xmlns:a16="http://schemas.microsoft.com/office/drawing/2014/main" id="{F5981C51-7CF1-4470-A422-8D5DE8E8F824}"/>
            </a:ext>
          </a:extLst>
        </xdr:cNvPr>
        <xdr:cNvSpPr/>
      </xdr:nvSpPr>
      <xdr:spPr>
        <a:xfrm>
          <a:off x="93137" y="18348960"/>
          <a:ext cx="1060873" cy="855980"/>
        </a:xfrm>
        <a:prstGeom prst="roundRect">
          <a:avLst>
            <a:gd name="adj" fmla="val 8824"/>
          </a:avLst>
        </a:prstGeom>
        <a:noFill/>
        <a:ln w="57150">
          <a:solidFill>
            <a:srgbClr val="D7B9FF">
              <a:alpha val="85098"/>
            </a:srgb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4</xdr:col>
      <xdr:colOff>465671</xdr:colOff>
      <xdr:row>71</xdr:row>
      <xdr:rowOff>0</xdr:rowOff>
    </xdr:from>
    <xdr:to>
      <xdr:col>7</xdr:col>
      <xdr:colOff>25404</xdr:colOff>
      <xdr:row>76</xdr:row>
      <xdr:rowOff>25400</xdr:rowOff>
    </xdr:to>
    <xdr:sp macro="" textlink="">
      <xdr:nvSpPr>
        <xdr:cNvPr id="50" name="Rectangle: Rounded Corners 49">
          <a:extLst>
            <a:ext uri="{FF2B5EF4-FFF2-40B4-BE49-F238E27FC236}">
              <a16:creationId xmlns:a16="http://schemas.microsoft.com/office/drawing/2014/main" id="{389E1306-46C7-4262-8F64-8E173A6B3873}"/>
            </a:ext>
          </a:extLst>
        </xdr:cNvPr>
        <xdr:cNvSpPr/>
      </xdr:nvSpPr>
      <xdr:spPr>
        <a:xfrm>
          <a:off x="2088731" y="18348960"/>
          <a:ext cx="1068493" cy="855980"/>
        </a:xfrm>
        <a:prstGeom prst="roundRect">
          <a:avLst>
            <a:gd name="adj" fmla="val 8824"/>
          </a:avLst>
        </a:prstGeom>
        <a:noFill/>
        <a:ln w="57150">
          <a:solidFill>
            <a:srgbClr val="96FFC8">
              <a:alpha val="80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7</xdr:col>
      <xdr:colOff>465670</xdr:colOff>
      <xdr:row>71</xdr:row>
      <xdr:rowOff>0</xdr:rowOff>
    </xdr:from>
    <xdr:to>
      <xdr:col>10</xdr:col>
      <xdr:colOff>25403</xdr:colOff>
      <xdr:row>76</xdr:row>
      <xdr:rowOff>25400</xdr:rowOff>
    </xdr:to>
    <xdr:sp macro="" textlink="">
      <xdr:nvSpPr>
        <xdr:cNvPr id="51" name="Rectangle: Rounded Corners 50">
          <a:extLst>
            <a:ext uri="{FF2B5EF4-FFF2-40B4-BE49-F238E27FC236}">
              <a16:creationId xmlns:a16="http://schemas.microsoft.com/office/drawing/2014/main" id="{0F9F6A08-0102-4F82-9B52-6DD5D9C33C0E}"/>
            </a:ext>
          </a:extLst>
        </xdr:cNvPr>
        <xdr:cNvSpPr/>
      </xdr:nvSpPr>
      <xdr:spPr>
        <a:xfrm>
          <a:off x="3597490" y="18348960"/>
          <a:ext cx="1068493" cy="855980"/>
        </a:xfrm>
        <a:prstGeom prst="roundRect">
          <a:avLst>
            <a:gd name="adj" fmla="val 8824"/>
          </a:avLst>
        </a:prstGeom>
        <a:noFill/>
        <a:ln w="57150">
          <a:solidFill>
            <a:srgbClr val="96FFC8">
              <a:alpha val="80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10</xdr:col>
      <xdr:colOff>465670</xdr:colOff>
      <xdr:row>71</xdr:row>
      <xdr:rowOff>0</xdr:rowOff>
    </xdr:from>
    <xdr:to>
      <xdr:col>13</xdr:col>
      <xdr:colOff>25403</xdr:colOff>
      <xdr:row>76</xdr:row>
      <xdr:rowOff>25400</xdr:rowOff>
    </xdr:to>
    <xdr:sp macro="" textlink="">
      <xdr:nvSpPr>
        <xdr:cNvPr id="52" name="Rectangle: Rounded Corners 51">
          <a:extLst>
            <a:ext uri="{FF2B5EF4-FFF2-40B4-BE49-F238E27FC236}">
              <a16:creationId xmlns:a16="http://schemas.microsoft.com/office/drawing/2014/main" id="{71248637-61EE-4808-8336-3F0D285D56EE}"/>
            </a:ext>
          </a:extLst>
        </xdr:cNvPr>
        <xdr:cNvSpPr/>
      </xdr:nvSpPr>
      <xdr:spPr>
        <a:xfrm>
          <a:off x="5106250" y="18348960"/>
          <a:ext cx="1068493" cy="855980"/>
        </a:xfrm>
        <a:prstGeom prst="roundRect">
          <a:avLst>
            <a:gd name="adj" fmla="val 8824"/>
          </a:avLst>
        </a:prstGeom>
        <a:noFill/>
        <a:ln w="57150">
          <a:solidFill>
            <a:srgbClr val="96FFC8">
              <a:alpha val="80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17</xdr:col>
      <xdr:colOff>0</xdr:colOff>
      <xdr:row>2509</xdr:row>
      <xdr:rowOff>0</xdr:rowOff>
    </xdr:from>
    <xdr:to>
      <xdr:col>21</xdr:col>
      <xdr:colOff>120862</xdr:colOff>
      <xdr:row>2525</xdr:row>
      <xdr:rowOff>127000</xdr:rowOff>
    </xdr:to>
    <xdr:sp macro="" textlink="">
      <xdr:nvSpPr>
        <xdr:cNvPr id="53" name="Text Box 1">
          <a:extLst>
            <a:ext uri="{FF2B5EF4-FFF2-40B4-BE49-F238E27FC236}">
              <a16:creationId xmlns:a16="http://schemas.microsoft.com/office/drawing/2014/main" id="{46425131-F423-4703-A338-BB345EF18F27}"/>
            </a:ext>
          </a:extLst>
        </xdr:cNvPr>
        <xdr:cNvSpPr txBox="1"/>
      </xdr:nvSpPr>
      <xdr:spPr>
        <a:xfrm>
          <a:off x="7383780" y="496084860"/>
          <a:ext cx="2132542" cy="2931160"/>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200" b="1">
              <a:effectLst/>
              <a:latin typeface="Times New Roman" panose="02020603050405020304" pitchFamily="18" charset="0"/>
              <a:ea typeface="Times New Roman" panose="02020603050405020304" pitchFamily="18" charset="0"/>
            </a:rPr>
            <a:t>STRENGTHS</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Action-oriented/entrepreneurial</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Attentive/detail-oriented</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Collaborative</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Committed/dedicated</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Creative</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Determined</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Disciplined/focused</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Empathetic</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Enthusiastic/passionate/driven</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Flexible/versatile</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Honest</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Innovative</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Patient</a:t>
          </a:r>
        </a:p>
        <a:p>
          <a:pPr marL="0" marR="0"/>
          <a:r>
            <a:rPr lang="en-US" sz="1200">
              <a:effectLst/>
              <a:latin typeface="Times New Roman" panose="02020603050405020304" pitchFamily="18" charset="0"/>
              <a:ea typeface="Times New Roman" panose="02020603050405020304" pitchFamily="18" charset="0"/>
            </a:rPr>
            <a:t>Respectful</a:t>
          </a:r>
        </a:p>
      </xdr:txBody>
    </xdr:sp>
    <xdr:clientData/>
  </xdr:twoCellAnchor>
  <xdr:twoCellAnchor>
    <xdr:from>
      <xdr:col>21</xdr:col>
      <xdr:colOff>143934</xdr:colOff>
      <xdr:row>2509</xdr:row>
      <xdr:rowOff>0</xdr:rowOff>
    </xdr:from>
    <xdr:to>
      <xdr:col>28</xdr:col>
      <xdr:colOff>50801</xdr:colOff>
      <xdr:row>2527</xdr:row>
      <xdr:rowOff>76200</xdr:rowOff>
    </xdr:to>
    <xdr:sp macro="" textlink="">
      <xdr:nvSpPr>
        <xdr:cNvPr id="54" name="Text Box 1">
          <a:extLst>
            <a:ext uri="{FF2B5EF4-FFF2-40B4-BE49-F238E27FC236}">
              <a16:creationId xmlns:a16="http://schemas.microsoft.com/office/drawing/2014/main" id="{FE6CF2C7-B566-4534-B8C1-94B72F2546C5}"/>
            </a:ext>
          </a:extLst>
        </xdr:cNvPr>
        <xdr:cNvSpPr txBox="1"/>
      </xdr:nvSpPr>
      <xdr:spPr>
        <a:xfrm>
          <a:off x="9539394" y="496084860"/>
          <a:ext cx="3038687" cy="3230880"/>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200" b="1">
              <a:effectLst/>
              <a:latin typeface="Times New Roman" panose="02020603050405020304" pitchFamily="18" charset="0"/>
              <a:ea typeface="Times New Roman" panose="02020603050405020304" pitchFamily="18" charset="0"/>
            </a:rPr>
            <a:t>WEAKNESSES</a:t>
          </a:r>
        </a:p>
        <a:p>
          <a:r>
            <a:rPr lang="en-US" sz="1200">
              <a:effectLst/>
              <a:latin typeface="Times New Roman" panose="02020603050405020304" pitchFamily="18" charset="0"/>
              <a:ea typeface="Times New Roman" panose="02020603050405020304" pitchFamily="18" charset="0"/>
              <a:cs typeface="+mn-cs"/>
            </a:rPr>
            <a:t>Disorganized</a:t>
          </a:r>
        </a:p>
        <a:p>
          <a:r>
            <a:rPr lang="en-US" sz="1200">
              <a:effectLst/>
              <a:latin typeface="Times New Roman" panose="02020603050405020304" pitchFamily="18" charset="0"/>
              <a:ea typeface="Times New Roman" panose="02020603050405020304" pitchFamily="18" charset="0"/>
              <a:cs typeface="+mn-cs"/>
            </a:rPr>
            <a:t>Self-critical/sensitive</a:t>
          </a:r>
        </a:p>
        <a:p>
          <a:r>
            <a:rPr lang="en-US" sz="1200">
              <a:effectLst/>
              <a:latin typeface="Times New Roman" panose="02020603050405020304" pitchFamily="18" charset="0"/>
              <a:ea typeface="Times New Roman" panose="02020603050405020304" pitchFamily="18" charset="0"/>
              <a:cs typeface="+mn-cs"/>
            </a:rPr>
            <a:t>Perfectionism (note: this can be a strength in many roles, so be sure you have an example of how perfectionism can be a problem to demonstrate that you’ve thought deeply about this trait)</a:t>
          </a:r>
        </a:p>
        <a:p>
          <a:r>
            <a:rPr lang="en-US" sz="1200">
              <a:effectLst/>
              <a:latin typeface="Times New Roman" panose="02020603050405020304" pitchFamily="18" charset="0"/>
              <a:ea typeface="Times New Roman" panose="02020603050405020304" pitchFamily="18" charset="0"/>
              <a:cs typeface="+mn-cs"/>
            </a:rPr>
            <a:t>Shy/Not adept at public speaking</a:t>
          </a:r>
        </a:p>
        <a:p>
          <a:r>
            <a:rPr lang="en-US" sz="1200">
              <a:effectLst/>
              <a:latin typeface="Times New Roman" panose="02020603050405020304" pitchFamily="18" charset="0"/>
              <a:ea typeface="Times New Roman" panose="02020603050405020304" pitchFamily="18" charset="0"/>
              <a:cs typeface="+mn-cs"/>
            </a:rPr>
            <a:t>Competitive (note: similarly to perfectionism, this can be a strength)</a:t>
          </a:r>
        </a:p>
        <a:p>
          <a:r>
            <a:rPr lang="en-US" sz="1200">
              <a:effectLst/>
              <a:latin typeface="Times New Roman" panose="02020603050405020304" pitchFamily="18" charset="0"/>
              <a:ea typeface="Times New Roman" panose="02020603050405020304" pitchFamily="18" charset="0"/>
              <a:cs typeface="+mn-cs"/>
            </a:rPr>
            <a:t>Limited experience in a nonessential skill (especially if obvious on your resume)</a:t>
          </a:r>
        </a:p>
        <a:p>
          <a:r>
            <a:rPr lang="en-US" sz="1200">
              <a:effectLst/>
              <a:latin typeface="Times New Roman" panose="02020603050405020304" pitchFamily="18" charset="0"/>
              <a:ea typeface="Times New Roman" panose="02020603050405020304" pitchFamily="18" charset="0"/>
              <a:cs typeface="+mn-cs"/>
            </a:rPr>
            <a:t>Not skilled at delegating tasks</a:t>
          </a:r>
        </a:p>
        <a:p>
          <a:r>
            <a:rPr lang="en-US" sz="1200">
              <a:effectLst/>
              <a:latin typeface="Times New Roman" panose="02020603050405020304" pitchFamily="18" charset="0"/>
              <a:ea typeface="Times New Roman" panose="02020603050405020304" pitchFamily="18" charset="0"/>
              <a:cs typeface="+mn-cs"/>
            </a:rPr>
            <a:t>Take on too much responsibility</a:t>
          </a:r>
        </a:p>
        <a:p>
          <a:r>
            <a:rPr lang="en-US" sz="1200">
              <a:effectLst/>
              <a:latin typeface="Times New Roman" panose="02020603050405020304" pitchFamily="18" charset="0"/>
              <a:ea typeface="Times New Roman" panose="02020603050405020304" pitchFamily="18" charset="0"/>
              <a:cs typeface="+mn-cs"/>
            </a:rPr>
            <a:t>Not detail-oriented/too detail-oriented</a:t>
          </a:r>
        </a:p>
        <a:p>
          <a:r>
            <a:rPr lang="en-US" sz="1200">
              <a:effectLst/>
              <a:latin typeface="Times New Roman" panose="02020603050405020304" pitchFamily="18" charset="0"/>
              <a:ea typeface="Times New Roman" panose="02020603050405020304" pitchFamily="18" charset="0"/>
              <a:cs typeface="+mn-cs"/>
            </a:rPr>
            <a:t>Not comfortable taking risks</a:t>
          </a:r>
        </a:p>
        <a:p>
          <a:r>
            <a:rPr lang="en-US" sz="1200">
              <a:effectLst/>
              <a:latin typeface="Times New Roman" panose="02020603050405020304" pitchFamily="18" charset="0"/>
              <a:ea typeface="Times New Roman" panose="02020603050405020304" pitchFamily="18" charset="0"/>
              <a:cs typeface="+mn-cs"/>
            </a:rPr>
            <a:t>Too focused/lack of focus</a:t>
          </a:r>
        </a:p>
        <a:p>
          <a:pPr marL="0" marR="0"/>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19</xdr:col>
      <xdr:colOff>67735</xdr:colOff>
      <xdr:row>2444</xdr:row>
      <xdr:rowOff>787401</xdr:rowOff>
    </xdr:from>
    <xdr:to>
      <xdr:col>35</xdr:col>
      <xdr:colOff>406401</xdr:colOff>
      <xdr:row>2452</xdr:row>
      <xdr:rowOff>33867</xdr:rowOff>
    </xdr:to>
    <xdr:sp macro="" textlink="">
      <xdr:nvSpPr>
        <xdr:cNvPr id="55" name="TextBox 54">
          <a:hlinkClick xmlns:r="http://schemas.openxmlformats.org/officeDocument/2006/relationships" r:id="rId6"/>
          <a:extLst>
            <a:ext uri="{FF2B5EF4-FFF2-40B4-BE49-F238E27FC236}">
              <a16:creationId xmlns:a16="http://schemas.microsoft.com/office/drawing/2014/main" id="{E01F0BA8-CCF0-46D2-9E50-7344A7B4807E}"/>
            </a:ext>
          </a:extLst>
        </xdr:cNvPr>
        <xdr:cNvSpPr txBox="1"/>
      </xdr:nvSpPr>
      <xdr:spPr>
        <a:xfrm>
          <a:off x="8457355" y="484284021"/>
          <a:ext cx="8248226" cy="1814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Competency</a:t>
          </a:r>
          <a:r>
            <a:rPr lang="en-US" sz="1400" b="1" baseline="0"/>
            <a:t> interview questions and answers</a:t>
          </a:r>
        </a:p>
        <a:p>
          <a:r>
            <a:rPr lang="en-US" sz="1100"/>
            <a:t>https://www.reed.co.uk/career-advice/how-to-answer-competency-based-interview-questions/</a:t>
          </a:r>
        </a:p>
        <a:p>
          <a:r>
            <a:rPr lang="en-US" sz="1100"/>
            <a:t>https://www.reed.co.uk/career-advice/competency-based-interviews-what-you-need-to-know/</a:t>
          </a:r>
        </a:p>
        <a:p>
          <a:r>
            <a:rPr lang="en-US" sz="1100"/>
            <a:t>https://www.jobtestprep.co.uk/competency-based-interview-questions</a:t>
          </a:r>
        </a:p>
        <a:p>
          <a:r>
            <a:rPr lang="en-US" sz="1100"/>
            <a:t>https://www.hays.net.nz/career-advice/interview-tips/how-to-answer-competency-based-interview-questions</a:t>
          </a:r>
        </a:p>
        <a:p>
          <a:r>
            <a:rPr lang="en-US" sz="1100"/>
            <a:t>https://www.careerprofiles.info/competency-based-interview-questions.html</a:t>
          </a:r>
        </a:p>
        <a:p>
          <a:r>
            <a:rPr lang="en-US" sz="1100"/>
            <a:t>https://www.thebalancecareers.com/competency-based-interview-questions-2061195</a:t>
          </a:r>
        </a:p>
        <a:p>
          <a:endParaRPr lang="en-US" sz="1100"/>
        </a:p>
      </xdr:txBody>
    </xdr:sp>
    <xdr:clientData/>
  </xdr:twoCellAnchor>
  <xdr:twoCellAnchor>
    <xdr:from>
      <xdr:col>21</xdr:col>
      <xdr:colOff>457202</xdr:colOff>
      <xdr:row>2444</xdr:row>
      <xdr:rowOff>1312334</xdr:rowOff>
    </xdr:from>
    <xdr:to>
      <xdr:col>37</xdr:col>
      <xdr:colOff>575735</xdr:colOff>
      <xdr:row>2455</xdr:row>
      <xdr:rowOff>25400</xdr:rowOff>
    </xdr:to>
    <xdr:sp macro="" textlink="">
      <xdr:nvSpPr>
        <xdr:cNvPr id="56" name="TextBox 55">
          <a:hlinkClick xmlns:r="http://schemas.openxmlformats.org/officeDocument/2006/relationships" r:id="rId7"/>
          <a:extLst>
            <a:ext uri="{FF2B5EF4-FFF2-40B4-BE49-F238E27FC236}">
              <a16:creationId xmlns:a16="http://schemas.microsoft.com/office/drawing/2014/main" id="{44D29CCD-DFEF-4BB1-8F32-CEDA5D778CDD}"/>
            </a:ext>
          </a:extLst>
        </xdr:cNvPr>
        <xdr:cNvSpPr txBox="1"/>
      </xdr:nvSpPr>
      <xdr:spPr>
        <a:xfrm>
          <a:off x="9852662" y="484808954"/>
          <a:ext cx="8241453" cy="1806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Motivational</a:t>
          </a:r>
          <a:r>
            <a:rPr lang="en-US" sz="1400" b="1" baseline="0"/>
            <a:t> interview questions and answers</a:t>
          </a:r>
        </a:p>
        <a:p>
          <a:r>
            <a:rPr lang="en-US" sz="1100"/>
            <a:t>https://mockmate.com/blog/motivation/</a:t>
          </a:r>
        </a:p>
        <a:p>
          <a:r>
            <a:rPr lang="en-US" sz="1100"/>
            <a:t>https://www.shrm.org/resourcesandtools/hr-topics/talent-acquisition/pages/motivation-based-interviewing-stop-asking-the-wrong-interview-questions.aspx</a:t>
          </a:r>
        </a:p>
        <a:p>
          <a:r>
            <a:rPr lang="en-US" sz="1100"/>
            <a:t>https://www.brightnetwork.co.uk/graduate-career-advice/telephone-video-interviews/how-to-answer/motivational-questions/</a:t>
          </a:r>
        </a:p>
        <a:p>
          <a:r>
            <a:rPr lang="en-US" sz="1100"/>
            <a:t>https://www.stakeholdermap.com/business/interview-questions-motivation.html</a:t>
          </a:r>
        </a:p>
        <a:p>
          <a:endParaRPr lang="en-US" sz="1100"/>
        </a:p>
      </xdr:txBody>
    </xdr:sp>
    <xdr:clientData/>
  </xdr:twoCellAnchor>
  <xdr:twoCellAnchor>
    <xdr:from>
      <xdr:col>20</xdr:col>
      <xdr:colOff>67735</xdr:colOff>
      <xdr:row>2450</xdr:row>
      <xdr:rowOff>84666</xdr:rowOff>
    </xdr:from>
    <xdr:to>
      <xdr:col>36</xdr:col>
      <xdr:colOff>296335</xdr:colOff>
      <xdr:row>2460</xdr:row>
      <xdr:rowOff>135466</xdr:rowOff>
    </xdr:to>
    <xdr:sp macro="" textlink="">
      <xdr:nvSpPr>
        <xdr:cNvPr id="57" name="TextBox 56">
          <a:hlinkClick xmlns:r="http://schemas.openxmlformats.org/officeDocument/2006/relationships" r:id="rId8"/>
          <a:extLst>
            <a:ext uri="{FF2B5EF4-FFF2-40B4-BE49-F238E27FC236}">
              <a16:creationId xmlns:a16="http://schemas.microsoft.com/office/drawing/2014/main" id="{B72137E4-5311-4037-9599-4AC19B02ABD5}"/>
            </a:ext>
          </a:extLst>
        </xdr:cNvPr>
        <xdr:cNvSpPr txBox="1"/>
      </xdr:nvSpPr>
      <xdr:spPr>
        <a:xfrm>
          <a:off x="8960275" y="485798706"/>
          <a:ext cx="8244840" cy="180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Behavioral</a:t>
          </a:r>
          <a:r>
            <a:rPr lang="en-US" sz="1400" b="1" baseline="0"/>
            <a:t> interview questions and answers</a:t>
          </a:r>
        </a:p>
        <a:p>
          <a:r>
            <a:rPr lang="en-US" sz="1100"/>
            <a:t>https://www.indeed.com/career-advice/interviewing/most-common-behavioral-interview-questions-and-answers</a:t>
          </a:r>
        </a:p>
        <a:p>
          <a:r>
            <a:rPr lang="en-US" sz="1100"/>
            <a:t>https://www.themuse.com/advice/behavioral-interview-questions-answers-examples</a:t>
          </a:r>
        </a:p>
        <a:p>
          <a:r>
            <a:rPr lang="en-US" sz="1100"/>
            <a:t>https://novoresume.com/career-blog/behavioral-interview-questions</a:t>
          </a:r>
        </a:p>
        <a:p>
          <a:r>
            <a:rPr lang="en-US" sz="1100"/>
            <a:t>https://careersherpa.net/behavioral-interview-questions-answers/</a:t>
          </a:r>
        </a:p>
        <a:p>
          <a:endParaRPr lang="en-US" sz="1100"/>
        </a:p>
      </xdr:txBody>
    </xdr:sp>
    <xdr:clientData/>
  </xdr:twoCellAnchor>
  <xdr:twoCellAnchor>
    <xdr:from>
      <xdr:col>18</xdr:col>
      <xdr:colOff>127002</xdr:colOff>
      <xdr:row>2454</xdr:row>
      <xdr:rowOff>160864</xdr:rowOff>
    </xdr:from>
    <xdr:to>
      <xdr:col>34</xdr:col>
      <xdr:colOff>575735</xdr:colOff>
      <xdr:row>2465</xdr:row>
      <xdr:rowOff>16931</xdr:rowOff>
    </xdr:to>
    <xdr:sp macro="" textlink="">
      <xdr:nvSpPr>
        <xdr:cNvPr id="58" name="TextBox 57">
          <a:hlinkClick xmlns:r="http://schemas.openxmlformats.org/officeDocument/2006/relationships" r:id="rId9"/>
          <a:extLst>
            <a:ext uri="{FF2B5EF4-FFF2-40B4-BE49-F238E27FC236}">
              <a16:creationId xmlns:a16="http://schemas.microsoft.com/office/drawing/2014/main" id="{64FDB92A-9875-40D8-B9FC-3472BCE85031}"/>
            </a:ext>
          </a:extLst>
        </xdr:cNvPr>
        <xdr:cNvSpPr txBox="1"/>
      </xdr:nvSpPr>
      <xdr:spPr>
        <a:xfrm>
          <a:off x="8013702" y="486575944"/>
          <a:ext cx="8251613" cy="1799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Situational</a:t>
          </a:r>
          <a:r>
            <a:rPr lang="en-US" sz="1400" b="1" baseline="0"/>
            <a:t> interview questions and answers</a:t>
          </a:r>
        </a:p>
        <a:p>
          <a:r>
            <a:rPr lang="en-US" sz="1100"/>
            <a:t>https://www.indeed.com/career-advice/interviewing/situational-interview-questions-and-answers</a:t>
          </a:r>
        </a:p>
        <a:p>
          <a:r>
            <a:rPr lang="en-US" sz="1100"/>
            <a:t>https://zety.com/blog/situational-interview-questions</a:t>
          </a:r>
        </a:p>
        <a:p>
          <a:r>
            <a:rPr lang="en-US" sz="1100"/>
            <a:t>https://www.zippia.com/advice/situational-interview-questions/</a:t>
          </a:r>
        </a:p>
        <a:p>
          <a:r>
            <a:rPr lang="en-US" sz="1100"/>
            <a:t>https://novoresume.com/career-blog/situational-interview-questions</a:t>
          </a:r>
        </a:p>
        <a:p>
          <a:r>
            <a:rPr lang="en-US" sz="1100"/>
            <a:t>https://www.themuse.com/advice/behavioral-interview-questions-answers-examples</a:t>
          </a:r>
        </a:p>
      </xdr:txBody>
    </xdr:sp>
    <xdr:clientData/>
  </xdr:twoCellAnchor>
  <xdr:twoCellAnchor>
    <xdr:from>
      <xdr:col>24</xdr:col>
      <xdr:colOff>110068</xdr:colOff>
      <xdr:row>2444</xdr:row>
      <xdr:rowOff>355601</xdr:rowOff>
    </xdr:from>
    <xdr:to>
      <xdr:col>35</xdr:col>
      <xdr:colOff>364066</xdr:colOff>
      <xdr:row>2445</xdr:row>
      <xdr:rowOff>42334</xdr:rowOff>
    </xdr:to>
    <xdr:sp macro="" textlink="">
      <xdr:nvSpPr>
        <xdr:cNvPr id="59" name="TextBox 58">
          <a:hlinkClick xmlns:r="http://schemas.openxmlformats.org/officeDocument/2006/relationships" r:id="rId10"/>
          <a:extLst>
            <a:ext uri="{FF2B5EF4-FFF2-40B4-BE49-F238E27FC236}">
              <a16:creationId xmlns:a16="http://schemas.microsoft.com/office/drawing/2014/main" id="{5E8CC324-1D7E-4C6F-BD75-71296F9071EF}"/>
            </a:ext>
          </a:extLst>
        </xdr:cNvPr>
        <xdr:cNvSpPr txBox="1"/>
      </xdr:nvSpPr>
      <xdr:spPr>
        <a:xfrm>
          <a:off x="11014288" y="483852221"/>
          <a:ext cx="5648958" cy="1027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Exit</a:t>
          </a:r>
          <a:r>
            <a:rPr lang="en-US" sz="1400" b="1" baseline="0"/>
            <a:t> interview questions and answers</a:t>
          </a:r>
        </a:p>
        <a:p>
          <a:r>
            <a:rPr lang="en-US" sz="1100"/>
            <a:t>https://www.indeed.com/career-advice/starting-new-job/exit-interview-questions</a:t>
          </a:r>
        </a:p>
        <a:p>
          <a:r>
            <a:rPr lang="en-US" sz="1100"/>
            <a:t>https://www.wikijob.co.uk/content/application-advice/job-offers/exit-interview-questions</a:t>
          </a:r>
        </a:p>
      </xdr:txBody>
    </xdr:sp>
    <xdr:clientData/>
  </xdr:twoCellAnchor>
  <xdr:twoCellAnchor>
    <xdr:from>
      <xdr:col>21</xdr:col>
      <xdr:colOff>33869</xdr:colOff>
      <xdr:row>2454</xdr:row>
      <xdr:rowOff>76198</xdr:rowOff>
    </xdr:from>
    <xdr:to>
      <xdr:col>37</xdr:col>
      <xdr:colOff>152402</xdr:colOff>
      <xdr:row>2464</xdr:row>
      <xdr:rowOff>110065</xdr:rowOff>
    </xdr:to>
    <xdr:sp macro="" textlink="">
      <xdr:nvSpPr>
        <xdr:cNvPr id="60" name="TextBox 59">
          <a:hlinkClick xmlns:r="http://schemas.openxmlformats.org/officeDocument/2006/relationships" r:id="rId11"/>
          <a:extLst>
            <a:ext uri="{FF2B5EF4-FFF2-40B4-BE49-F238E27FC236}">
              <a16:creationId xmlns:a16="http://schemas.microsoft.com/office/drawing/2014/main" id="{79EBB9D7-4697-497E-B97A-76DF3F081C70}"/>
            </a:ext>
          </a:extLst>
        </xdr:cNvPr>
        <xdr:cNvSpPr txBox="1"/>
      </xdr:nvSpPr>
      <xdr:spPr>
        <a:xfrm>
          <a:off x="9429329" y="486491278"/>
          <a:ext cx="8241453" cy="1801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postgraduate entrance examination </a:t>
          </a:r>
          <a:r>
            <a:rPr lang="en-US" sz="1400" b="1" baseline="0"/>
            <a:t>interview questions</a:t>
          </a:r>
          <a:endParaRPr lang="en-US" sz="1100"/>
        </a:p>
        <a:p>
          <a:r>
            <a:rPr lang="en-US" sz="1100"/>
            <a:t>https://www.indeed.com/career-advice/interviewing/graduate-school-interview-questions</a:t>
          </a:r>
        </a:p>
      </xdr:txBody>
    </xdr:sp>
    <xdr:clientData/>
  </xdr:twoCellAnchor>
  <xdr:twoCellAnchor>
    <xdr:from>
      <xdr:col>21</xdr:col>
      <xdr:colOff>502710</xdr:colOff>
      <xdr:row>2442</xdr:row>
      <xdr:rowOff>133350</xdr:rowOff>
    </xdr:from>
    <xdr:to>
      <xdr:col>38</xdr:col>
      <xdr:colOff>64560</xdr:colOff>
      <xdr:row>2444</xdr:row>
      <xdr:rowOff>782107</xdr:rowOff>
    </xdr:to>
    <xdr:sp macro="" textlink="">
      <xdr:nvSpPr>
        <xdr:cNvPr id="61" name="TextBox 60">
          <a:extLst>
            <a:ext uri="{FF2B5EF4-FFF2-40B4-BE49-F238E27FC236}">
              <a16:creationId xmlns:a16="http://schemas.microsoft.com/office/drawing/2014/main" id="{3F45F668-7419-4C23-BDDB-4239D9BDD528}"/>
            </a:ext>
          </a:extLst>
        </xdr:cNvPr>
        <xdr:cNvSpPr txBox="1"/>
      </xdr:nvSpPr>
      <xdr:spPr>
        <a:xfrm>
          <a:off x="9898170" y="483271830"/>
          <a:ext cx="8294370" cy="1006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________________</a:t>
          </a:r>
          <a:r>
            <a:rPr lang="en-US" sz="1400" b="1" baseline="0"/>
            <a:t> interview questions and answers</a:t>
          </a:r>
        </a:p>
        <a:p>
          <a:endParaRPr lang="en-US" sz="1100"/>
        </a:p>
        <a:p>
          <a:endParaRPr lang="en-US" sz="1100"/>
        </a:p>
      </xdr:txBody>
    </xdr:sp>
    <xdr:clientData/>
  </xdr:twoCellAnchor>
  <xdr:twoCellAnchor>
    <xdr:from>
      <xdr:col>0</xdr:col>
      <xdr:colOff>107104</xdr:colOff>
      <xdr:row>129</xdr:row>
      <xdr:rowOff>24764</xdr:rowOff>
    </xdr:from>
    <xdr:to>
      <xdr:col>13</xdr:col>
      <xdr:colOff>76624</xdr:colOff>
      <xdr:row>133</xdr:row>
      <xdr:rowOff>30479</xdr:rowOff>
    </xdr:to>
    <xdr:sp macro="" textlink="">
      <xdr:nvSpPr>
        <xdr:cNvPr id="62" name="TextBox 61">
          <a:extLst>
            <a:ext uri="{FF2B5EF4-FFF2-40B4-BE49-F238E27FC236}">
              <a16:creationId xmlns:a16="http://schemas.microsoft.com/office/drawing/2014/main" id="{790DE3D0-BD69-43D6-8CFC-9B2E2534A0A2}"/>
            </a:ext>
          </a:extLst>
        </xdr:cNvPr>
        <xdr:cNvSpPr txBox="1"/>
      </xdr:nvSpPr>
      <xdr:spPr>
        <a:xfrm>
          <a:off x="107104" y="32348804"/>
          <a:ext cx="6118860" cy="1011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latin typeface="Tahoma" panose="020B0604030504040204" pitchFamily="34" charset="0"/>
              <a:ea typeface="Tahoma" panose="020B0604030504040204" pitchFamily="34" charset="0"/>
              <a:cs typeface="Tahoma" panose="020B0604030504040204" pitchFamily="34" charset="0"/>
            </a:rPr>
            <a:t>Rarely does anyone score 'excellent'</a:t>
          </a:r>
          <a:r>
            <a:rPr lang="en-US" sz="1200" baseline="0">
              <a:latin typeface="Tahoma" panose="020B0604030504040204" pitchFamily="34" charset="0"/>
              <a:ea typeface="Tahoma" panose="020B0604030504040204" pitchFamily="34" charset="0"/>
              <a:cs typeface="Tahoma" panose="020B0604030504040204" pitchFamily="34" charset="0"/>
            </a:rPr>
            <a:t> on all of their answers. You only need to perform better than the other candidates being interviewed for this position. The more you prepare and practice, the more likely you will score higher than the other interviewed candidates. Use this tool to help frame your better answers. Prepare and practice your answers with me.</a:t>
          </a:r>
          <a:endParaRPr lang="en-US" sz="110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39794</xdr:colOff>
      <xdr:row>148</xdr:row>
      <xdr:rowOff>295275</xdr:rowOff>
    </xdr:from>
    <xdr:to>
      <xdr:col>12</xdr:col>
      <xdr:colOff>400050</xdr:colOff>
      <xdr:row>151</xdr:row>
      <xdr:rowOff>219075</xdr:rowOff>
    </xdr:to>
    <xdr:sp macro="" textlink="">
      <xdr:nvSpPr>
        <xdr:cNvPr id="63" name="You believe whatever serves your needs.">
          <a:extLst>
            <a:ext uri="{FF2B5EF4-FFF2-40B4-BE49-F238E27FC236}">
              <a16:creationId xmlns:a16="http://schemas.microsoft.com/office/drawing/2014/main" id="{6E5E773A-C2D4-42A5-B244-46F18BA4531C}"/>
            </a:ext>
          </a:extLst>
        </xdr:cNvPr>
        <xdr:cNvSpPr txBox="1">
          <a:spLocks/>
        </xdr:cNvSpPr>
      </xdr:nvSpPr>
      <xdr:spPr>
        <a:xfrm>
          <a:off x="154094" y="37061775"/>
          <a:ext cx="5892376" cy="55626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200" b="0" spc="-20">
              <a:solidFill>
                <a:sysClr val="windowText" lastClr="000000"/>
              </a:solidFill>
              <a:latin typeface="Tahoma" panose="020B0604030504040204" pitchFamily="34" charset="0"/>
              <a:ea typeface="Tahoma" panose="020B0604030504040204" pitchFamily="34" charset="0"/>
              <a:cs typeface="Tahoma" panose="020B0604030504040204" pitchFamily="34" charset="0"/>
            </a:rPr>
            <a:t>Drop your guard. Let</a:t>
          </a:r>
          <a:r>
            <a:rPr lang="en-US" sz="1200" b="0" spc="-2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the interviewer see your personality in action. Build trust with your CAR stories to show you are not only qualified but you are a good fit for what they seek.</a:t>
          </a:r>
          <a:endParaRPr lang="en-US" sz="1200" b="0" spc="-2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19897</xdr:colOff>
      <xdr:row>137</xdr:row>
      <xdr:rowOff>161925</xdr:rowOff>
    </xdr:from>
    <xdr:to>
      <xdr:col>13</xdr:col>
      <xdr:colOff>2752</xdr:colOff>
      <xdr:row>143</xdr:row>
      <xdr:rowOff>20108</xdr:rowOff>
    </xdr:to>
    <xdr:sp macro="" textlink="">
      <xdr:nvSpPr>
        <xdr:cNvPr id="64" name="TextBox green: Until you understand...">
          <a:extLst>
            <a:ext uri="{FF2B5EF4-FFF2-40B4-BE49-F238E27FC236}">
              <a16:creationId xmlns:a16="http://schemas.microsoft.com/office/drawing/2014/main" id="{939FA634-B276-4CFA-A3E5-CC3DD1C74731}"/>
            </a:ext>
          </a:extLst>
        </xdr:cNvPr>
        <xdr:cNvSpPr txBox="1"/>
      </xdr:nvSpPr>
      <xdr:spPr>
        <a:xfrm>
          <a:off x="134197" y="34490025"/>
          <a:ext cx="6017895" cy="917363"/>
        </a:xfrm>
        <a:prstGeom prst="rect">
          <a:avLst/>
        </a:prstGeom>
        <a:solidFill>
          <a:srgbClr val="5AFF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ctr"/>
        <a:lstStyle/>
        <a:p>
          <a:pPr algn="ctr"/>
          <a:r>
            <a:rPr lang="en-US" sz="2200" b="1" baseline="0">
              <a:solidFill>
                <a:schemeClr val="tx1">
                  <a:lumMod val="75000"/>
                  <a:lumOff val="25000"/>
                </a:schemeClr>
              </a:solidFill>
              <a:latin typeface="Verdana" panose="020B0604030504040204" pitchFamily="34" charset="0"/>
              <a:ea typeface="Verdana" panose="020B0604030504040204" pitchFamily="34" charset="0"/>
            </a:rPr>
            <a:t>Build trust with short stories about your many qualifying experiences.</a:t>
          </a:r>
          <a:endParaRPr lang="en-US" sz="2200" b="1" baseline="0"/>
        </a:p>
      </xdr:txBody>
    </xdr:sp>
    <xdr:clientData/>
  </xdr:twoCellAnchor>
  <xdr:twoCellAnchor>
    <xdr:from>
      <xdr:col>1</xdr:col>
      <xdr:colOff>281926</xdr:colOff>
      <xdr:row>151</xdr:row>
      <xdr:rowOff>207459</xdr:rowOff>
    </xdr:from>
    <xdr:to>
      <xdr:col>11</xdr:col>
      <xdr:colOff>269879</xdr:colOff>
      <xdr:row>156</xdr:row>
      <xdr:rowOff>157187</xdr:rowOff>
    </xdr:to>
    <xdr:grpSp>
      <xdr:nvGrpSpPr>
        <xdr:cNvPr id="65" name="Group 64">
          <a:extLst>
            <a:ext uri="{FF2B5EF4-FFF2-40B4-BE49-F238E27FC236}">
              <a16:creationId xmlns:a16="http://schemas.microsoft.com/office/drawing/2014/main" id="{6E02DA65-CB35-4771-B1B5-104B4B24F6F5}"/>
            </a:ext>
          </a:extLst>
        </xdr:cNvPr>
        <xdr:cNvGrpSpPr/>
      </xdr:nvGrpSpPr>
      <xdr:grpSpPr>
        <a:xfrm>
          <a:off x="396226" y="37748659"/>
          <a:ext cx="5131453" cy="1118128"/>
          <a:chOff x="7335716" y="31848451"/>
          <a:chExt cx="4983287" cy="1127653"/>
        </a:xfrm>
      </xdr:grpSpPr>
      <xdr:grpSp>
        <xdr:nvGrpSpPr>
          <xdr:cNvPr id="66" name="Group 65">
            <a:extLst>
              <a:ext uri="{FF2B5EF4-FFF2-40B4-BE49-F238E27FC236}">
                <a16:creationId xmlns:a16="http://schemas.microsoft.com/office/drawing/2014/main" id="{54F4431E-CBEA-484A-A3E9-C80E0F31AEE0}"/>
              </a:ext>
            </a:extLst>
          </xdr:cNvPr>
          <xdr:cNvGrpSpPr/>
        </xdr:nvGrpSpPr>
        <xdr:grpSpPr>
          <a:xfrm>
            <a:off x="7408332" y="31936267"/>
            <a:ext cx="4868334" cy="778933"/>
            <a:chOff x="7408332" y="31936267"/>
            <a:chExt cx="4868334" cy="778933"/>
          </a:xfrm>
        </xdr:grpSpPr>
        <xdr:grpSp>
          <xdr:nvGrpSpPr>
            <xdr:cNvPr id="75" name="Group 74">
              <a:extLst>
                <a:ext uri="{FF2B5EF4-FFF2-40B4-BE49-F238E27FC236}">
                  <a16:creationId xmlns:a16="http://schemas.microsoft.com/office/drawing/2014/main" id="{A83C630C-E58F-4487-8A51-056712C34FF5}"/>
                </a:ext>
              </a:extLst>
            </xdr:cNvPr>
            <xdr:cNvGrpSpPr/>
          </xdr:nvGrpSpPr>
          <xdr:grpSpPr>
            <a:xfrm>
              <a:off x="7408332" y="32173334"/>
              <a:ext cx="822961" cy="541866"/>
              <a:chOff x="7408332" y="32173334"/>
              <a:chExt cx="822961" cy="541866"/>
            </a:xfrm>
          </xdr:grpSpPr>
          <xdr:sp macro="" textlink="">
            <xdr:nvSpPr>
              <xdr:cNvPr id="80" name="Right Triangle 79">
                <a:extLst>
                  <a:ext uri="{FF2B5EF4-FFF2-40B4-BE49-F238E27FC236}">
                    <a16:creationId xmlns:a16="http://schemas.microsoft.com/office/drawing/2014/main" id="{E4E697B6-BF62-48D8-907B-7457409E476D}"/>
                  </a:ext>
                </a:extLst>
              </xdr:cNvPr>
              <xdr:cNvSpPr/>
            </xdr:nvSpPr>
            <xdr:spPr>
              <a:xfrm>
                <a:off x="7408333" y="32173334"/>
                <a:ext cx="822960" cy="372533"/>
              </a:xfrm>
              <a:prstGeom prst="r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1" name="Rectangle 80">
                <a:extLst>
                  <a:ext uri="{FF2B5EF4-FFF2-40B4-BE49-F238E27FC236}">
                    <a16:creationId xmlns:a16="http://schemas.microsoft.com/office/drawing/2014/main" id="{76A71B37-6BB6-43D4-B591-691617CB86AA}"/>
                  </a:ext>
                </a:extLst>
              </xdr:cNvPr>
              <xdr:cNvSpPr/>
            </xdr:nvSpPr>
            <xdr:spPr>
              <a:xfrm>
                <a:off x="7408332" y="32545867"/>
                <a:ext cx="822960" cy="16933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76" name="Group 75">
              <a:extLst>
                <a:ext uri="{FF2B5EF4-FFF2-40B4-BE49-F238E27FC236}">
                  <a16:creationId xmlns:a16="http://schemas.microsoft.com/office/drawing/2014/main" id="{70626784-5DC9-41A7-B72D-57489BC00C96}"/>
                </a:ext>
              </a:extLst>
            </xdr:cNvPr>
            <xdr:cNvGrpSpPr/>
          </xdr:nvGrpSpPr>
          <xdr:grpSpPr>
            <a:xfrm flipH="1">
              <a:off x="8229594" y="31936268"/>
              <a:ext cx="2819405" cy="778932"/>
              <a:chOff x="7408332" y="31936268"/>
              <a:chExt cx="822961" cy="778932"/>
            </a:xfrm>
          </xdr:grpSpPr>
          <xdr:sp macro="" textlink="">
            <xdr:nvSpPr>
              <xdr:cNvPr id="78" name="Right Triangle 77">
                <a:extLst>
                  <a:ext uri="{FF2B5EF4-FFF2-40B4-BE49-F238E27FC236}">
                    <a16:creationId xmlns:a16="http://schemas.microsoft.com/office/drawing/2014/main" id="{694A11BE-B8BA-4F55-B149-C1B4688CA0AE}"/>
                  </a:ext>
                </a:extLst>
              </xdr:cNvPr>
              <xdr:cNvSpPr/>
            </xdr:nvSpPr>
            <xdr:spPr>
              <a:xfrm>
                <a:off x="7408333" y="31936268"/>
                <a:ext cx="822960" cy="609600"/>
              </a:xfrm>
              <a:prstGeom prst="r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9" name="Rectangle 78">
                <a:extLst>
                  <a:ext uri="{FF2B5EF4-FFF2-40B4-BE49-F238E27FC236}">
                    <a16:creationId xmlns:a16="http://schemas.microsoft.com/office/drawing/2014/main" id="{F43632C6-DC4F-4A1E-A684-FF2A9757F90C}"/>
                  </a:ext>
                </a:extLst>
              </xdr:cNvPr>
              <xdr:cNvSpPr/>
            </xdr:nvSpPr>
            <xdr:spPr>
              <a:xfrm>
                <a:off x="7408332" y="32545867"/>
                <a:ext cx="822960" cy="16933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77" name="Rectangle 76">
              <a:extLst>
                <a:ext uri="{FF2B5EF4-FFF2-40B4-BE49-F238E27FC236}">
                  <a16:creationId xmlns:a16="http://schemas.microsoft.com/office/drawing/2014/main" id="{1CB33AB1-1085-44BC-9A85-14B244074B64}"/>
                </a:ext>
              </a:extLst>
            </xdr:cNvPr>
            <xdr:cNvSpPr/>
          </xdr:nvSpPr>
          <xdr:spPr>
            <a:xfrm>
              <a:off x="11040533" y="31936267"/>
              <a:ext cx="1236133" cy="77893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67" name="Rectangle 66">
            <a:extLst>
              <a:ext uri="{FF2B5EF4-FFF2-40B4-BE49-F238E27FC236}">
                <a16:creationId xmlns:a16="http://schemas.microsoft.com/office/drawing/2014/main" id="{517D1760-ABCB-463A-B6FE-EEE2E815C3B6}"/>
              </a:ext>
            </a:extLst>
          </xdr:cNvPr>
          <xdr:cNvSpPr/>
        </xdr:nvSpPr>
        <xdr:spPr>
          <a:xfrm>
            <a:off x="7352649" y="31848451"/>
            <a:ext cx="927750" cy="887935"/>
          </a:xfrm>
          <a:prstGeom prst="rect">
            <a:avLst/>
          </a:prstGeom>
          <a:noFill/>
        </xdr:spPr>
        <xdr:txBody>
          <a:bodyPr wrap="square" lIns="91440" tIns="45720" rIns="91440" bIns="45720">
            <a:spAutoFit/>
          </a:bodyPr>
          <a:lstStyle/>
          <a:p>
            <a:pPr algn="l"/>
            <a:r>
              <a:rPr lang="en-US" sz="1100" b="0" cap="none" spc="0">
                <a:ln w="0">
                  <a:solidFill>
                    <a:schemeClr val="bg1"/>
                  </a:solidFill>
                </a:ln>
                <a:solidFill>
                  <a:srgbClr val="002060"/>
                </a:solidFill>
                <a:effectLst>
                  <a:outerShdw blurRad="38100" dist="19050" dir="2700000" algn="tl" rotWithShape="0">
                    <a:schemeClr val="dk1">
                      <a:alpha val="40000"/>
                    </a:schemeClr>
                  </a:outerShdw>
                </a:effectLst>
                <a:latin typeface="Arial Black" panose="020B0A04020102020204" pitchFamily="34" charset="0"/>
              </a:rPr>
              <a:t>SETUP:</a:t>
            </a:r>
            <a:r>
              <a:rPr lang="en-US" sz="1100" b="0" cap="none" spc="0" baseline="0">
                <a:ln w="0">
                  <a:solidFill>
                    <a:schemeClr val="bg1"/>
                  </a:solidFill>
                </a:ln>
                <a:solidFill>
                  <a:srgbClr val="002060"/>
                </a:solidFill>
                <a:effectLst>
                  <a:outerShdw blurRad="38100" dist="19050" dir="2700000" algn="tl" rotWithShape="0">
                    <a:schemeClr val="dk1">
                      <a:alpha val="40000"/>
                    </a:schemeClr>
                  </a:outerShdw>
                </a:effectLst>
                <a:latin typeface="Arial Black" panose="020B0A04020102020204" pitchFamily="34" charset="0"/>
              </a:rPr>
              <a:t> problem for you to address</a:t>
            </a:r>
            <a:endParaRPr lang="en-US" sz="1100" b="0" cap="none" spc="0">
              <a:ln w="0">
                <a:solidFill>
                  <a:schemeClr val="bg1"/>
                </a:solidFill>
              </a:ln>
              <a:solidFill>
                <a:srgbClr val="002060"/>
              </a:solidFill>
              <a:effectLst>
                <a:outerShdw blurRad="38100" dist="19050" dir="2700000" algn="tl" rotWithShape="0">
                  <a:schemeClr val="dk1">
                    <a:alpha val="40000"/>
                  </a:schemeClr>
                </a:outerShdw>
              </a:effectLst>
              <a:latin typeface="Arial Black" panose="020B0A04020102020204" pitchFamily="34" charset="0"/>
            </a:endParaRPr>
          </a:p>
        </xdr:txBody>
      </xdr:sp>
      <xdr:sp macro="" textlink="">
        <xdr:nvSpPr>
          <xdr:cNvPr id="68" name="Rectangle 67">
            <a:extLst>
              <a:ext uri="{FF2B5EF4-FFF2-40B4-BE49-F238E27FC236}">
                <a16:creationId xmlns:a16="http://schemas.microsoft.com/office/drawing/2014/main" id="{E3F40BD5-F8EA-493C-B554-4C7242BAFB47}"/>
              </a:ext>
            </a:extLst>
          </xdr:cNvPr>
          <xdr:cNvSpPr/>
        </xdr:nvSpPr>
        <xdr:spPr>
          <a:xfrm>
            <a:off x="8199315" y="31848452"/>
            <a:ext cx="1224084" cy="887935"/>
          </a:xfrm>
          <a:prstGeom prst="rect">
            <a:avLst/>
          </a:prstGeom>
          <a:noFill/>
        </xdr:spPr>
        <xdr:txBody>
          <a:bodyPr wrap="square" lIns="91440" tIns="45720" rIns="91440" bIns="45720">
            <a:spAutoFit/>
          </a:bodyPr>
          <a:lstStyle/>
          <a:p>
            <a:pPr algn="l"/>
            <a:r>
              <a:rPr lang="en-US" sz="1100" b="0" cap="none" spc="0">
                <a:ln w="0">
                  <a:solidFill>
                    <a:schemeClr val="bg1"/>
                  </a:solidFill>
                </a:ln>
                <a:solidFill>
                  <a:srgbClr val="002060"/>
                </a:solidFill>
                <a:effectLst>
                  <a:outerShdw blurRad="38100" dist="19050" dir="2700000" algn="tl" rotWithShape="0">
                    <a:schemeClr val="dk1">
                      <a:alpha val="40000"/>
                    </a:schemeClr>
                  </a:outerShdw>
                </a:effectLst>
                <a:latin typeface="Arial Black" panose="020B0A04020102020204" pitchFamily="34" charset="0"/>
              </a:rPr>
              <a:t>RESPONSE:</a:t>
            </a:r>
            <a:r>
              <a:rPr lang="en-US" sz="1100" b="0" cap="none" spc="0" baseline="0">
                <a:ln w="0">
                  <a:solidFill>
                    <a:schemeClr val="bg1"/>
                  </a:solidFill>
                </a:ln>
                <a:solidFill>
                  <a:srgbClr val="002060"/>
                </a:solidFill>
                <a:effectLst>
                  <a:outerShdw blurRad="38100" dist="19050" dir="2700000" algn="tl" rotWithShape="0">
                    <a:schemeClr val="dk1">
                      <a:alpha val="40000"/>
                    </a:schemeClr>
                  </a:outerShdw>
                </a:effectLst>
                <a:latin typeface="Arial Black" panose="020B0A04020102020204" pitchFamily="34" charset="0"/>
              </a:rPr>
              <a:t> what you did to address the problem </a:t>
            </a:r>
            <a:endParaRPr lang="en-US" sz="1100" b="0" cap="none" spc="0">
              <a:ln w="0">
                <a:solidFill>
                  <a:schemeClr val="bg1"/>
                </a:solidFill>
              </a:ln>
              <a:solidFill>
                <a:srgbClr val="002060"/>
              </a:solidFill>
              <a:effectLst>
                <a:outerShdw blurRad="38100" dist="19050" dir="2700000" algn="tl" rotWithShape="0">
                  <a:schemeClr val="dk1">
                    <a:alpha val="40000"/>
                  </a:schemeClr>
                </a:outerShdw>
              </a:effectLst>
              <a:latin typeface="Arial Black" panose="020B0A04020102020204" pitchFamily="34" charset="0"/>
            </a:endParaRPr>
          </a:p>
        </xdr:txBody>
      </xdr:sp>
      <xdr:sp macro="" textlink="">
        <xdr:nvSpPr>
          <xdr:cNvPr id="69" name="Rectangle 68">
            <a:extLst>
              <a:ext uri="{FF2B5EF4-FFF2-40B4-BE49-F238E27FC236}">
                <a16:creationId xmlns:a16="http://schemas.microsoft.com/office/drawing/2014/main" id="{F5677ECC-2304-4DD6-A502-B4962D316D3E}"/>
              </a:ext>
            </a:extLst>
          </xdr:cNvPr>
          <xdr:cNvSpPr/>
        </xdr:nvSpPr>
        <xdr:spPr>
          <a:xfrm>
            <a:off x="11001786" y="31865386"/>
            <a:ext cx="1317217" cy="887935"/>
          </a:xfrm>
          <a:prstGeom prst="rect">
            <a:avLst/>
          </a:prstGeom>
          <a:noFill/>
        </xdr:spPr>
        <xdr:txBody>
          <a:bodyPr wrap="square" lIns="91440" tIns="45720" rIns="91440" bIns="45720">
            <a:spAutoFit/>
          </a:bodyPr>
          <a:lstStyle/>
          <a:p>
            <a:pPr algn="l"/>
            <a:r>
              <a:rPr lang="en-US" sz="1100" b="0" cap="none" spc="0">
                <a:ln w="0">
                  <a:solidFill>
                    <a:schemeClr val="bg1"/>
                  </a:solidFill>
                </a:ln>
                <a:solidFill>
                  <a:srgbClr val="002060"/>
                </a:solidFill>
                <a:effectLst>
                  <a:outerShdw blurRad="38100" dist="19050" dir="2700000" algn="tl" rotWithShape="0">
                    <a:schemeClr val="dk1">
                      <a:alpha val="40000"/>
                    </a:schemeClr>
                  </a:outerShdw>
                </a:effectLst>
                <a:latin typeface="Arial Black" panose="020B0A04020102020204" pitchFamily="34" charset="0"/>
              </a:rPr>
              <a:t>SOLUTION:</a:t>
            </a:r>
            <a:r>
              <a:rPr lang="en-US" sz="1100" b="0" cap="none" spc="0" baseline="0">
                <a:ln w="0">
                  <a:solidFill>
                    <a:schemeClr val="bg1"/>
                  </a:solidFill>
                </a:ln>
                <a:solidFill>
                  <a:srgbClr val="002060"/>
                </a:solidFill>
                <a:effectLst>
                  <a:outerShdw blurRad="38100" dist="19050" dir="2700000" algn="tl" rotWithShape="0">
                    <a:schemeClr val="dk1">
                      <a:alpha val="40000"/>
                    </a:schemeClr>
                  </a:outerShdw>
                </a:effectLst>
                <a:latin typeface="Arial Black" panose="020B0A04020102020204" pitchFamily="34" charset="0"/>
              </a:rPr>
              <a:t> how your response created value</a:t>
            </a:r>
            <a:endParaRPr lang="en-US" sz="1100" b="0" cap="none" spc="0">
              <a:ln w="0">
                <a:solidFill>
                  <a:schemeClr val="bg1"/>
                </a:solidFill>
              </a:ln>
              <a:solidFill>
                <a:srgbClr val="002060"/>
              </a:solidFill>
              <a:effectLst>
                <a:outerShdw blurRad="38100" dist="19050" dir="2700000" algn="tl" rotWithShape="0">
                  <a:schemeClr val="dk1">
                    <a:alpha val="40000"/>
                  </a:schemeClr>
                </a:outerShdw>
              </a:effectLst>
              <a:latin typeface="Arial Black" panose="020B0A04020102020204" pitchFamily="34" charset="0"/>
            </a:endParaRPr>
          </a:p>
        </xdr:txBody>
      </xdr:sp>
      <xdr:sp macro="" textlink="">
        <xdr:nvSpPr>
          <xdr:cNvPr id="70" name="Rectangle 69">
            <a:extLst>
              <a:ext uri="{FF2B5EF4-FFF2-40B4-BE49-F238E27FC236}">
                <a16:creationId xmlns:a16="http://schemas.microsoft.com/office/drawing/2014/main" id="{A67B709B-E45B-46C5-9B76-8B97E8714F3E}"/>
              </a:ext>
            </a:extLst>
          </xdr:cNvPr>
          <xdr:cNvSpPr/>
        </xdr:nvSpPr>
        <xdr:spPr>
          <a:xfrm>
            <a:off x="7335716" y="32728985"/>
            <a:ext cx="1005840" cy="247119"/>
          </a:xfrm>
          <a:prstGeom prst="rect">
            <a:avLst/>
          </a:prstGeom>
          <a:noFill/>
        </xdr:spPr>
        <xdr:txBody>
          <a:bodyPr wrap="square" lIns="91440" tIns="45720" rIns="91440" bIns="45720">
            <a:spAutoFit/>
          </a:bodyPr>
          <a:lstStyle/>
          <a:p>
            <a:pPr algn="l"/>
            <a:r>
              <a:rPr lang="en-US" sz="1000" b="1" cap="none" spc="0">
                <a:ln w="0">
                  <a:noFill/>
                </a:ln>
                <a:solidFill>
                  <a:srgbClr val="002060"/>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CHALLENGE</a:t>
            </a:r>
            <a:endParaRPr lang="en-US" sz="1100" b="1" cap="none" spc="0">
              <a:ln w="0">
                <a:noFill/>
              </a:ln>
              <a:solidFill>
                <a:srgbClr val="002060"/>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1" name="Rectangle 70">
            <a:extLst>
              <a:ext uri="{FF2B5EF4-FFF2-40B4-BE49-F238E27FC236}">
                <a16:creationId xmlns:a16="http://schemas.microsoft.com/office/drawing/2014/main" id="{8965CCD5-B298-4C42-8400-1C9FC9721E59}"/>
              </a:ext>
            </a:extLst>
          </xdr:cNvPr>
          <xdr:cNvSpPr/>
        </xdr:nvSpPr>
        <xdr:spPr>
          <a:xfrm>
            <a:off x="8207782" y="32728985"/>
            <a:ext cx="1463040" cy="247119"/>
          </a:xfrm>
          <a:prstGeom prst="rect">
            <a:avLst/>
          </a:prstGeom>
          <a:noFill/>
        </xdr:spPr>
        <xdr:txBody>
          <a:bodyPr wrap="square" lIns="91440" tIns="45720" rIns="91440" bIns="45720">
            <a:spAutoFit/>
          </a:bodyPr>
          <a:lstStyle/>
          <a:p>
            <a:pPr algn="l"/>
            <a:r>
              <a:rPr lang="en-US" sz="1000" b="1" cap="none" spc="0">
                <a:ln w="0">
                  <a:noFill/>
                </a:ln>
                <a:solidFill>
                  <a:srgbClr val="002060"/>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ACTIONS</a:t>
            </a:r>
            <a:endParaRPr lang="en-US" sz="1100" b="1" cap="none" spc="0">
              <a:ln w="0">
                <a:noFill/>
              </a:ln>
              <a:solidFill>
                <a:srgbClr val="002060"/>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2" name="Rectangle 71">
            <a:extLst>
              <a:ext uri="{FF2B5EF4-FFF2-40B4-BE49-F238E27FC236}">
                <a16:creationId xmlns:a16="http://schemas.microsoft.com/office/drawing/2014/main" id="{94236DA3-3199-4CC6-AE58-38A605B74BBB}"/>
              </a:ext>
            </a:extLst>
          </xdr:cNvPr>
          <xdr:cNvSpPr/>
        </xdr:nvSpPr>
        <xdr:spPr>
          <a:xfrm>
            <a:off x="11010253" y="32728985"/>
            <a:ext cx="1097280" cy="247119"/>
          </a:xfrm>
          <a:prstGeom prst="rect">
            <a:avLst/>
          </a:prstGeom>
          <a:noFill/>
        </xdr:spPr>
        <xdr:txBody>
          <a:bodyPr wrap="square" lIns="91440" tIns="45720" rIns="91440" bIns="45720">
            <a:spAutoFit/>
          </a:bodyPr>
          <a:lstStyle/>
          <a:p>
            <a:pPr algn="l"/>
            <a:r>
              <a:rPr lang="en-US" sz="1000" b="1" cap="none" spc="0">
                <a:ln w="0">
                  <a:noFill/>
                </a:ln>
                <a:solidFill>
                  <a:srgbClr val="002060"/>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RESULTS</a:t>
            </a:r>
            <a:endParaRPr lang="en-US" sz="1100" b="1" cap="none" spc="0">
              <a:ln w="0">
                <a:noFill/>
              </a:ln>
              <a:solidFill>
                <a:srgbClr val="002060"/>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endParaRPr>
          </a:p>
        </xdr:txBody>
      </xdr:sp>
      <xdr:cxnSp macro="">
        <xdr:nvCxnSpPr>
          <xdr:cNvPr id="73" name="Straight Connector 72">
            <a:extLst>
              <a:ext uri="{FF2B5EF4-FFF2-40B4-BE49-F238E27FC236}">
                <a16:creationId xmlns:a16="http://schemas.microsoft.com/office/drawing/2014/main" id="{5EDB8F2A-1193-42CB-9219-066D38EFD4F6}"/>
              </a:ext>
            </a:extLst>
          </xdr:cNvPr>
          <xdr:cNvCxnSpPr/>
        </xdr:nvCxnSpPr>
        <xdr:spPr>
          <a:xfrm>
            <a:off x="8221133" y="31893933"/>
            <a:ext cx="0" cy="1049867"/>
          </a:xfrm>
          <a:prstGeom prst="line">
            <a:avLst/>
          </a:prstGeom>
          <a:ln w="12700">
            <a:solidFill>
              <a:srgbClr val="00B0F0"/>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a:extLst>
              <a:ext uri="{FF2B5EF4-FFF2-40B4-BE49-F238E27FC236}">
                <a16:creationId xmlns:a16="http://schemas.microsoft.com/office/drawing/2014/main" id="{41322EF0-BD61-4773-AE9E-FE5BB95AC327}"/>
              </a:ext>
            </a:extLst>
          </xdr:cNvPr>
          <xdr:cNvCxnSpPr/>
        </xdr:nvCxnSpPr>
        <xdr:spPr>
          <a:xfrm>
            <a:off x="11023600" y="31893933"/>
            <a:ext cx="0" cy="1049867"/>
          </a:xfrm>
          <a:prstGeom prst="line">
            <a:avLst/>
          </a:prstGeom>
          <a:ln w="12700">
            <a:solidFill>
              <a:srgbClr val="00B0F0"/>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46703</xdr:colOff>
      <xdr:row>157</xdr:row>
      <xdr:rowOff>19049</xdr:rowOff>
    </xdr:from>
    <xdr:to>
      <xdr:col>13</xdr:col>
      <xdr:colOff>19050</xdr:colOff>
      <xdr:row>176</xdr:row>
      <xdr:rowOff>9524</xdr:rowOff>
    </xdr:to>
    <xdr:sp macro="" textlink="">
      <xdr:nvSpPr>
        <xdr:cNvPr id="82" name="You believe whatever serves your needs.">
          <a:extLst>
            <a:ext uri="{FF2B5EF4-FFF2-40B4-BE49-F238E27FC236}">
              <a16:creationId xmlns:a16="http://schemas.microsoft.com/office/drawing/2014/main" id="{8540E2D3-76CE-4CAF-8962-AF2BD5F1D4E4}"/>
            </a:ext>
          </a:extLst>
        </xdr:cNvPr>
        <xdr:cNvSpPr txBox="1">
          <a:spLocks/>
        </xdr:cNvSpPr>
      </xdr:nvSpPr>
      <xdr:spPr>
        <a:xfrm>
          <a:off x="161003" y="38781989"/>
          <a:ext cx="6007387" cy="3617595"/>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ts val="16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An effective story lets you build an emotional connection with the interviewer. Every good story has a starting setup, action-packed middle, and satisfying ending. Your story lets the interviewer into a specific part of your professional life. With good storytelling, you earn their trust that you you are right for the position. </a:t>
          </a:r>
        </a:p>
        <a:p>
          <a:pPr marL="0" indent="0" algn="l">
            <a:lnSpc>
              <a:spcPts val="16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6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1. </a:t>
          </a:r>
          <a:r>
            <a:rPr lang="en-US" sz="1200" b="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CHALLENGE</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Summarize the challenge in as few words as possible. Keep to a sentence or two. Your first draft may be long as you try to piece all the details together. But then use the script writer's trick of jumping to the action as quickly as possible.</a:t>
          </a:r>
        </a:p>
        <a:p>
          <a:pPr marL="0" indent="0" algn="l">
            <a:lnSpc>
              <a:spcPts val="16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6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2. </a:t>
          </a:r>
          <a:r>
            <a:rPr lang="en-US" sz="1200" b="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ACTIONS</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Your answer should focus more on the actions you took to meet the challenge. Give it three to five sentences. Keep your tone positive from this point forward. Avoid bringing up again the negative part of the challenge.</a:t>
          </a:r>
        </a:p>
        <a:p>
          <a:pPr marL="0" indent="0" algn="l">
            <a:lnSpc>
              <a:spcPts val="16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6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3. </a:t>
          </a:r>
          <a:r>
            <a:rPr lang="en-US" sz="1200" b="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RESULTS</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Wrap up with how you created value with this experience. For example, you lowered the risk for error, or improved customer satisfaction, or brought the team together to support the same goal. Build trust with a solid ending.</a:t>
          </a:r>
        </a:p>
      </xdr:txBody>
    </xdr:sp>
    <xdr:clientData/>
  </xdr:twoCellAnchor>
  <xdr:twoCellAnchor>
    <xdr:from>
      <xdr:col>0</xdr:col>
      <xdr:colOff>82700</xdr:colOff>
      <xdr:row>143</xdr:row>
      <xdr:rowOff>107534</xdr:rowOff>
    </xdr:from>
    <xdr:to>
      <xdr:col>13</xdr:col>
      <xdr:colOff>64424</xdr:colOff>
      <xdr:row>148</xdr:row>
      <xdr:rowOff>340785</xdr:rowOff>
    </xdr:to>
    <xdr:grpSp>
      <xdr:nvGrpSpPr>
        <xdr:cNvPr id="83" name="Group 82">
          <a:extLst>
            <a:ext uri="{FF2B5EF4-FFF2-40B4-BE49-F238E27FC236}">
              <a16:creationId xmlns:a16="http://schemas.microsoft.com/office/drawing/2014/main" id="{503397BC-FAF1-4555-B5EE-1C7CB0F9238D}"/>
            </a:ext>
          </a:extLst>
        </xdr:cNvPr>
        <xdr:cNvGrpSpPr/>
      </xdr:nvGrpSpPr>
      <xdr:grpSpPr>
        <a:xfrm>
          <a:off x="82700" y="35635784"/>
          <a:ext cx="6268224" cy="1611201"/>
          <a:chOff x="113270" y="12079523"/>
          <a:chExt cx="6039526" cy="1683062"/>
        </a:xfrm>
      </xdr:grpSpPr>
      <xdr:sp macro="" textlink="">
        <xdr:nvSpPr>
          <xdr:cNvPr id="84" name="TextBox 83">
            <a:extLst>
              <a:ext uri="{FF2B5EF4-FFF2-40B4-BE49-F238E27FC236}">
                <a16:creationId xmlns:a16="http://schemas.microsoft.com/office/drawing/2014/main" id="{282F2E21-9A87-497D-A211-5D954F352937}"/>
              </a:ext>
            </a:extLst>
          </xdr:cNvPr>
          <xdr:cNvSpPr txBox="1"/>
        </xdr:nvSpPr>
        <xdr:spPr>
          <a:xfrm>
            <a:off x="113270" y="12990229"/>
            <a:ext cx="5902371" cy="7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1. </a:t>
            </a:r>
            <a:r>
              <a:rPr lang="en-US" sz="1200" baseline="0">
                <a:ln>
                  <a:solidFill>
                    <a:schemeClr val="tx1"/>
                  </a:solidFill>
                </a:ln>
                <a:latin typeface="Tahoma" panose="020B0604030504040204" pitchFamily="34" charset="0"/>
                <a:ea typeface="Tahoma" panose="020B0604030504040204" pitchFamily="34" charset="0"/>
                <a:cs typeface="Tahoma" panose="020B0604030504040204" pitchFamily="34" charset="0"/>
              </a:rPr>
              <a:t>Challege</a:t>
            </a:r>
            <a:r>
              <a:rPr lang="en-US" sz="1200" baseline="0">
                <a:latin typeface="Tahoma" panose="020B0604030504040204" pitchFamily="34" charset="0"/>
                <a:ea typeface="Tahoma" panose="020B0604030504040204" pitchFamily="34" charset="0"/>
                <a:cs typeface="Tahoma" panose="020B0604030504040204" pitchFamily="34" charset="0"/>
              </a:rPr>
              <a:t>. This combines the 'situation' and 'task' that brought out this skill in you.</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2. </a:t>
            </a:r>
            <a:r>
              <a:rPr lang="en-US" sz="1200" baseline="0">
                <a:ln>
                  <a:solidFill>
                    <a:schemeClr val="tx1"/>
                  </a:solidFill>
                </a:ln>
                <a:latin typeface="Tahoma" panose="020B0604030504040204" pitchFamily="34" charset="0"/>
                <a:ea typeface="Tahoma" panose="020B0604030504040204" pitchFamily="34" charset="0"/>
                <a:cs typeface="Tahoma" panose="020B0604030504040204" pitchFamily="34" charset="0"/>
              </a:rPr>
              <a:t>Actions</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 This is the meat of your answer, demonstrating your desired skill.</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3. </a:t>
            </a:r>
            <a:r>
              <a:rPr lang="en-US" sz="1200" baseline="0">
                <a:ln>
                  <a:solidFill>
                    <a:schemeClr val="tx1"/>
                  </a:solidFill>
                </a:ln>
                <a:solidFill>
                  <a:schemeClr val="dk1"/>
                </a:solidFill>
                <a:latin typeface="Tahoma" panose="020B0604030504040204" pitchFamily="34" charset="0"/>
                <a:ea typeface="Tahoma" panose="020B0604030504040204" pitchFamily="34" charset="0"/>
                <a:cs typeface="Tahoma" panose="020B0604030504040204" pitchFamily="34" charset="0"/>
              </a:rPr>
              <a:t>Results</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 This wraps up your answer to show you created value with this skill.</a:t>
            </a:r>
          </a:p>
          <a:p>
            <a:pPr algn="l"/>
            <a:endParaRPr lang="en-US" sz="1200" baseline="0">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85" name="TextBox 84">
            <a:hlinkClick xmlns:r="http://schemas.openxmlformats.org/officeDocument/2006/relationships" r:id="rId12" tooltip="How To Use the STAR Interview Response Technique [Indeed.com]"/>
            <a:extLst>
              <a:ext uri="{FF2B5EF4-FFF2-40B4-BE49-F238E27FC236}">
                <a16:creationId xmlns:a16="http://schemas.microsoft.com/office/drawing/2014/main" id="{4D4EF659-8333-409E-B9C1-FBEB5C87D8FE}"/>
              </a:ext>
            </a:extLst>
          </xdr:cNvPr>
          <xdr:cNvSpPr txBox="1"/>
        </xdr:nvSpPr>
        <xdr:spPr>
          <a:xfrm>
            <a:off x="117756" y="12079523"/>
            <a:ext cx="6035040" cy="1000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600"/>
              </a:spcAft>
            </a:pPr>
            <a:r>
              <a:rPr lang="en-US" sz="1200">
                <a:solidFill>
                  <a:schemeClr val="dk1"/>
                </a:solidFill>
                <a:latin typeface="Tahoma" panose="020B0604030504040204" pitchFamily="34" charset="0"/>
                <a:ea typeface="Tahoma" panose="020B0604030504040204" pitchFamily="34" charset="0"/>
                <a:cs typeface="Tahoma" panose="020B0604030504040204" pitchFamily="34" charset="0"/>
              </a:rPr>
              <a:t>Interviews get</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 you nervous enough. Instead of keeping track of four items in a STAR story, we now keep it simple with three items. </a:t>
            </a:r>
            <a:endParaRPr lang="en-US" sz="1200">
              <a:solidFill>
                <a:schemeClr val="dk1"/>
              </a:solidFill>
              <a:latin typeface="Tahoma" panose="020B0604030504040204" pitchFamily="34" charset="0"/>
              <a:ea typeface="Tahoma" panose="020B0604030504040204" pitchFamily="34" charset="0"/>
              <a:cs typeface="Tahoma" panose="020B0604030504040204" pitchFamily="34" charset="0"/>
            </a:endParaRPr>
          </a:p>
          <a:p>
            <a:pPr algn="l"/>
            <a:r>
              <a:rPr lang="en-US" sz="1200">
                <a:solidFill>
                  <a:schemeClr val="dk1"/>
                </a:solidFill>
                <a:latin typeface="Tahoma" panose="020B0604030504040204" pitchFamily="34" charset="0"/>
                <a:ea typeface="Tahoma" panose="020B0604030504040204" pitchFamily="34" charset="0"/>
                <a:cs typeface="Tahoma" panose="020B0604030504040204" pitchFamily="34" charset="0"/>
              </a:rPr>
              <a:t>Every story has a beginning, middle, and end.</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 You build trust that you can do the skill when you put into the context of a brief, relatable story.</a:t>
            </a:r>
            <a:endParaRPr lang="en-US" sz="120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14</xdr:col>
      <xdr:colOff>93345</xdr:colOff>
      <xdr:row>1610</xdr:row>
      <xdr:rowOff>66674</xdr:rowOff>
    </xdr:from>
    <xdr:to>
      <xdr:col>22</xdr:col>
      <xdr:colOff>367665</xdr:colOff>
      <xdr:row>1618</xdr:row>
      <xdr:rowOff>7620</xdr:rowOff>
    </xdr:to>
    <xdr:sp macro="" textlink="">
      <xdr:nvSpPr>
        <xdr:cNvPr id="86" name="TextBox 85">
          <a:extLst>
            <a:ext uri="{FF2B5EF4-FFF2-40B4-BE49-F238E27FC236}">
              <a16:creationId xmlns:a16="http://schemas.microsoft.com/office/drawing/2014/main" id="{8D2070BC-EBCB-42E6-9D08-C0A4C0CF087A}"/>
            </a:ext>
          </a:extLst>
        </xdr:cNvPr>
        <xdr:cNvSpPr txBox="1"/>
      </xdr:nvSpPr>
      <xdr:spPr>
        <a:xfrm>
          <a:off x="6356985" y="334378934"/>
          <a:ext cx="3909060" cy="13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may not</a:t>
          </a:r>
          <a:r>
            <a:rPr lang="en-US" sz="1100" baseline="0"/>
            <a:t> be 12 Qs</a:t>
          </a:r>
        </a:p>
        <a:p>
          <a:r>
            <a:rPr lang="en-US" sz="1100" b="0" i="0" u="none" strike="noStrike">
              <a:solidFill>
                <a:schemeClr val="dk1"/>
              </a:solidFill>
              <a:effectLst/>
              <a:latin typeface="+mn-lt"/>
              <a:ea typeface="+mn-ea"/>
              <a:cs typeface="+mn-cs"/>
            </a:rPr>
            <a:t>body language during interview</a:t>
          </a:r>
          <a:r>
            <a:rPr lang="en-US"/>
            <a:t> </a:t>
          </a:r>
        </a:p>
        <a:p>
          <a:r>
            <a:rPr lang="en-US" sz="1100"/>
            <a:t>how long is each</a:t>
          </a:r>
          <a:r>
            <a:rPr lang="en-US" sz="1100" baseline="0"/>
            <a:t> interview? HR interviews can last a half hour to an hour. </a:t>
          </a:r>
        </a:p>
        <a:p>
          <a:r>
            <a:rPr lang="en-US" sz="1100" baseline="0"/>
            <a:t>walk me through your CV</a:t>
          </a:r>
        </a:p>
        <a:p>
          <a:r>
            <a:rPr lang="en-US" sz="1100" baseline="0"/>
            <a:t>"Describe for me..." </a:t>
          </a:r>
          <a:endParaRPr lang="en-US" sz="1100"/>
        </a:p>
      </xdr:txBody>
    </xdr:sp>
    <xdr:clientData/>
  </xdr:twoCellAnchor>
  <xdr:twoCellAnchor>
    <xdr:from>
      <xdr:col>1</xdr:col>
      <xdr:colOff>60960</xdr:colOff>
      <xdr:row>807</xdr:row>
      <xdr:rowOff>95249</xdr:rowOff>
    </xdr:from>
    <xdr:to>
      <xdr:col>12</xdr:col>
      <xdr:colOff>418253</xdr:colOff>
      <xdr:row>832</xdr:row>
      <xdr:rowOff>167640</xdr:rowOff>
    </xdr:to>
    <xdr:sp macro="" textlink="">
      <xdr:nvSpPr>
        <xdr:cNvPr id="87" name="You believe whatever serves your needs.">
          <a:extLst>
            <a:ext uri="{FF2B5EF4-FFF2-40B4-BE49-F238E27FC236}">
              <a16:creationId xmlns:a16="http://schemas.microsoft.com/office/drawing/2014/main" id="{3E6421F3-1858-4CFA-BE93-11B43F58D869}"/>
            </a:ext>
          </a:extLst>
        </xdr:cNvPr>
        <xdr:cNvSpPr txBox="1">
          <a:spLocks/>
        </xdr:cNvSpPr>
      </xdr:nvSpPr>
      <xdr:spPr>
        <a:xfrm>
          <a:off x="175260" y="187509149"/>
          <a:ext cx="5889413" cy="6358891"/>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spcBef>
              <a:spcPts val="600"/>
            </a:spcBef>
            <a:spcAft>
              <a:spcPts val="1200"/>
            </a:spcAft>
            <a:buNone/>
          </a:pPr>
          <a:r>
            <a:rPr lang="en-US" sz="1600" b="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1. Stay relaxed by breathing. </a:t>
          </a:r>
        </a:p>
        <a:p>
          <a:pPr marL="0" indent="0" algn="l">
            <a:lnSpc>
              <a:spcPts val="13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At the start of each answer, take a deep breath and exhale. Feel your body relax and your mind get refocused. </a:t>
          </a:r>
        </a:p>
        <a:p>
          <a:pPr marL="0" indent="0" algn="l">
            <a:lnSpc>
              <a:spcPts val="13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3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Do this at the start of each answer. Do this in the middle of an answer if you forget what you wanted to say, and see how it can unclog your memory. </a:t>
          </a:r>
        </a:p>
        <a:p>
          <a:pPr marL="0" indent="0" algn="l">
            <a:lnSpc>
              <a:spcPts val="13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3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Notice the interviewer ocassionally using this technique. This can keep you speaking at a natural, unrushed pace.</a:t>
          </a:r>
        </a:p>
        <a:p>
          <a:pPr marL="0" indent="0" algn="l">
            <a:lnSpc>
              <a:spcPts val="12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defTabSz="457200" rtl="0" eaLnBrk="1" latinLnBrk="0" hangingPunct="1">
            <a:lnSpc>
              <a:spcPct val="100000"/>
            </a:lnSpc>
            <a:spcBef>
              <a:spcPts val="600"/>
            </a:spcBef>
            <a:spcAft>
              <a:spcPts val="1200"/>
            </a:spcAft>
            <a:buNone/>
          </a:pPr>
          <a:r>
            <a:rPr lang="en-US" sz="1600" b="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2. Embrace the silence.</a:t>
          </a:r>
        </a:p>
        <a:p>
          <a:pPr marL="0" indent="0" algn="l">
            <a:lnSpc>
              <a:spcPts val="13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Most of us are tempted to answer the interviewer right away. We can easily ramble on and on and then fail to actually answer the question. </a:t>
          </a:r>
        </a:p>
        <a:p>
          <a:pPr marL="0" indent="0" algn="l">
            <a:lnSpc>
              <a:spcPts val="13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300"/>
            </a:lnSpc>
            <a:buNone/>
          </a:pPr>
          <a:r>
            <a:rPr lang="en-US" sz="1200" b="0" kern="1200" spc="-1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When asked the questioned, it's best to </a:t>
          </a:r>
          <a:r>
            <a:rPr lang="en-US" sz="1200" b="1" i="1" kern="1200" spc="-1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pause</a:t>
          </a:r>
          <a:r>
            <a:rPr lang="en-US" sz="1200" b="0" kern="1200" spc="-1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Stop and think what the question really </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seeks. Then reflect on how you answer with something specific that is most relevant to the job position. </a:t>
          </a:r>
        </a:p>
        <a:p>
          <a:pPr marL="0" indent="0" algn="l">
            <a:lnSpc>
              <a:spcPts val="13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3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Reacting immediately with something you think they want to hear too easily leads you astray. Responding thoughtfully tends to work better. </a:t>
          </a:r>
        </a:p>
        <a:p>
          <a:pPr marL="0" indent="0" algn="l">
            <a:lnSpc>
              <a:spcPts val="12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200"/>
            </a:lnSpc>
            <a:spcBef>
              <a:spcPts val="600"/>
            </a:spcBef>
            <a:spcAft>
              <a:spcPts val="1200"/>
            </a:spcAft>
            <a:buNone/>
          </a:pPr>
          <a:r>
            <a:rPr lang="en-US" sz="1600" b="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3. Invite rephrasing.</a:t>
          </a:r>
        </a:p>
        <a:p>
          <a:pPr marL="0" indent="0" algn="l">
            <a:lnSpc>
              <a:spcPts val="13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When you cannot understand how the interviewer pronounces something, we usually ask them to repeat it. But if they mispronounce it exactly the same again and again, this can be frustrating.</a:t>
          </a:r>
        </a:p>
        <a:p>
          <a:pPr marL="0" indent="0" algn="l">
            <a:lnSpc>
              <a:spcPts val="13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3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Instead you can inquire, "Can you ask that in other words?" This invites them to come up with similar meaning words. A similar meaning word can instantly help you realize what the interviewer misprounce. And you avoid embarrassing them.</a:t>
          </a:r>
        </a:p>
        <a:p>
          <a:pPr marL="0" indent="0" algn="l">
            <a:lnSpc>
              <a:spcPts val="13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3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When the interviewer asks you to repeat something, you could instead use words of similar meaning. This can easily help bridge gaps in communication.</a:t>
          </a:r>
          <a:endParaRPr lang="en-US" sz="1200" b="0" kern="120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103293</xdr:colOff>
      <xdr:row>838</xdr:row>
      <xdr:rowOff>65408</xdr:rowOff>
    </xdr:from>
    <xdr:to>
      <xdr:col>12</xdr:col>
      <xdr:colOff>432435</xdr:colOff>
      <xdr:row>845</xdr:row>
      <xdr:rowOff>0</xdr:rowOff>
    </xdr:to>
    <xdr:grpSp>
      <xdr:nvGrpSpPr>
        <xdr:cNvPr id="88" name="Group 87">
          <a:extLst>
            <a:ext uri="{FF2B5EF4-FFF2-40B4-BE49-F238E27FC236}">
              <a16:creationId xmlns:a16="http://schemas.microsoft.com/office/drawing/2014/main" id="{D1C386E2-8B93-4F08-B6B7-CE83A38CBA0C}"/>
            </a:ext>
          </a:extLst>
        </xdr:cNvPr>
        <xdr:cNvGrpSpPr/>
      </xdr:nvGrpSpPr>
      <xdr:grpSpPr>
        <a:xfrm>
          <a:off x="3303693" y="196515358"/>
          <a:ext cx="2900892" cy="1712592"/>
          <a:chOff x="1123950" y="53139975"/>
          <a:chExt cx="3770842" cy="2493434"/>
        </a:xfrm>
      </xdr:grpSpPr>
      <xdr:sp macro="" textlink="">
        <xdr:nvSpPr>
          <xdr:cNvPr id="89" name="Rectangle 88">
            <a:extLst>
              <a:ext uri="{FF2B5EF4-FFF2-40B4-BE49-F238E27FC236}">
                <a16:creationId xmlns:a16="http://schemas.microsoft.com/office/drawing/2014/main" id="{C3FA22EA-6364-444F-A03F-8466F7C64C60}"/>
              </a:ext>
            </a:extLst>
          </xdr:cNvPr>
          <xdr:cNvSpPr/>
        </xdr:nvSpPr>
        <xdr:spPr>
          <a:xfrm>
            <a:off x="1123950" y="53139975"/>
            <a:ext cx="3770842" cy="2493434"/>
          </a:xfrm>
          <a:prstGeom prst="rect">
            <a:avLst/>
          </a:prstGeom>
          <a:solidFill>
            <a:srgbClr val="EBFFEB"/>
          </a:solidFill>
          <a:ln w="38100">
            <a:solidFill>
              <a:srgbClr val="CCFF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sp macro="" textlink="">
        <xdr:nvSpPr>
          <xdr:cNvPr id="90" name="Flowchart: Delay 89">
            <a:extLst>
              <a:ext uri="{FF2B5EF4-FFF2-40B4-BE49-F238E27FC236}">
                <a16:creationId xmlns:a16="http://schemas.microsoft.com/office/drawing/2014/main" id="{ABD9E7C6-16D1-4A61-BA89-63BD8E278393}"/>
              </a:ext>
            </a:extLst>
          </xdr:cNvPr>
          <xdr:cNvSpPr/>
        </xdr:nvSpPr>
        <xdr:spPr>
          <a:xfrm rot="16200000">
            <a:off x="2721770" y="54704455"/>
            <a:ext cx="581025" cy="1271589"/>
          </a:xfrm>
          <a:prstGeom prst="flowChartDelay">
            <a:avLst/>
          </a:prstGeom>
          <a:ln>
            <a:solidFill>
              <a:srgbClr val="CCFFCC"/>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sp macro="" textlink="">
        <xdr:nvSpPr>
          <xdr:cNvPr id="91" name="Smiley Face 90">
            <a:extLst>
              <a:ext uri="{FF2B5EF4-FFF2-40B4-BE49-F238E27FC236}">
                <a16:creationId xmlns:a16="http://schemas.microsoft.com/office/drawing/2014/main" id="{5939623A-913A-4406-AA0A-67FB4B20DF03}"/>
              </a:ext>
            </a:extLst>
          </xdr:cNvPr>
          <xdr:cNvSpPr/>
        </xdr:nvSpPr>
        <xdr:spPr>
          <a:xfrm>
            <a:off x="2647950" y="53873400"/>
            <a:ext cx="762000" cy="1085850"/>
          </a:xfrm>
          <a:prstGeom prst="smileyFace">
            <a:avLst>
              <a:gd name="adj" fmla="val 4652"/>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xdr:from>
      <xdr:col>1</xdr:col>
      <xdr:colOff>303318</xdr:colOff>
      <xdr:row>856</xdr:row>
      <xdr:rowOff>86363</xdr:rowOff>
    </xdr:from>
    <xdr:to>
      <xdr:col>7</xdr:col>
      <xdr:colOff>127635</xdr:colOff>
      <xdr:row>863</xdr:row>
      <xdr:rowOff>17145</xdr:rowOff>
    </xdr:to>
    <xdr:grpSp>
      <xdr:nvGrpSpPr>
        <xdr:cNvPr id="92" name="Group 91">
          <a:extLst>
            <a:ext uri="{FF2B5EF4-FFF2-40B4-BE49-F238E27FC236}">
              <a16:creationId xmlns:a16="http://schemas.microsoft.com/office/drawing/2014/main" id="{6E42BE2C-6BD9-4D10-8CC1-AAA8DC1EFC6A}"/>
            </a:ext>
          </a:extLst>
        </xdr:cNvPr>
        <xdr:cNvGrpSpPr/>
      </xdr:nvGrpSpPr>
      <xdr:grpSpPr>
        <a:xfrm>
          <a:off x="417618" y="201082913"/>
          <a:ext cx="2910417" cy="1708782"/>
          <a:chOff x="1123950" y="53139975"/>
          <a:chExt cx="3770842" cy="2493434"/>
        </a:xfrm>
      </xdr:grpSpPr>
      <xdr:sp macro="" textlink="">
        <xdr:nvSpPr>
          <xdr:cNvPr id="93" name="Rectangle 92">
            <a:extLst>
              <a:ext uri="{FF2B5EF4-FFF2-40B4-BE49-F238E27FC236}">
                <a16:creationId xmlns:a16="http://schemas.microsoft.com/office/drawing/2014/main" id="{2399B41F-8834-4A19-9FC4-E6658B651DED}"/>
              </a:ext>
            </a:extLst>
          </xdr:cNvPr>
          <xdr:cNvSpPr/>
        </xdr:nvSpPr>
        <xdr:spPr>
          <a:xfrm>
            <a:off x="1123950" y="53139975"/>
            <a:ext cx="3770842" cy="2493434"/>
          </a:xfrm>
          <a:prstGeom prst="rect">
            <a:avLst/>
          </a:prstGeom>
          <a:solidFill>
            <a:srgbClr val="EBFFEB"/>
          </a:solidFill>
          <a:ln w="38100">
            <a:solidFill>
              <a:srgbClr val="CCFF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sp macro="" textlink="">
        <xdr:nvSpPr>
          <xdr:cNvPr id="94" name="Flowchart: Delay 93">
            <a:extLst>
              <a:ext uri="{FF2B5EF4-FFF2-40B4-BE49-F238E27FC236}">
                <a16:creationId xmlns:a16="http://schemas.microsoft.com/office/drawing/2014/main" id="{87F8F36A-01B1-41CD-B890-F52AFA10D35B}"/>
              </a:ext>
            </a:extLst>
          </xdr:cNvPr>
          <xdr:cNvSpPr/>
        </xdr:nvSpPr>
        <xdr:spPr>
          <a:xfrm rot="16200000">
            <a:off x="2721770" y="54704455"/>
            <a:ext cx="581025" cy="1271589"/>
          </a:xfrm>
          <a:prstGeom prst="flowChartDelay">
            <a:avLst/>
          </a:prstGeom>
          <a:ln>
            <a:solidFill>
              <a:srgbClr val="CCFFCC"/>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sp macro="" textlink="">
        <xdr:nvSpPr>
          <xdr:cNvPr id="95" name="Smiley Face 94">
            <a:extLst>
              <a:ext uri="{FF2B5EF4-FFF2-40B4-BE49-F238E27FC236}">
                <a16:creationId xmlns:a16="http://schemas.microsoft.com/office/drawing/2014/main" id="{370B17D2-A0B4-40CC-B38B-6F430D5AEE5E}"/>
              </a:ext>
            </a:extLst>
          </xdr:cNvPr>
          <xdr:cNvSpPr/>
        </xdr:nvSpPr>
        <xdr:spPr>
          <a:xfrm>
            <a:off x="2647950" y="53873400"/>
            <a:ext cx="762000" cy="1085850"/>
          </a:xfrm>
          <a:prstGeom prst="smileyFace">
            <a:avLst>
              <a:gd name="adj" fmla="val 4652"/>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96" name="Rectangle 95">
            <a:extLst>
              <a:ext uri="{FF2B5EF4-FFF2-40B4-BE49-F238E27FC236}">
                <a16:creationId xmlns:a16="http://schemas.microsoft.com/office/drawing/2014/main" id="{A7B90DE6-2A7C-4EE6-A4C4-19018EC22BE1}"/>
              </a:ext>
            </a:extLst>
          </xdr:cNvPr>
          <xdr:cNvSpPr/>
        </xdr:nvSpPr>
        <xdr:spPr>
          <a:xfrm>
            <a:off x="1199480" y="53239637"/>
            <a:ext cx="1139925" cy="1767328"/>
          </a:xfrm>
          <a:prstGeom prst="rect">
            <a:avLst/>
          </a:prstGeom>
          <a:solidFill>
            <a:schemeClr val="bg1"/>
          </a:solidFill>
          <a:ln w="9525">
            <a:solidFill>
              <a:schemeClr val="bg2">
                <a:lumMod val="90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900">
              <a:solidFill>
                <a:schemeClr val="tx1">
                  <a:lumMod val="65000"/>
                  <a:lumOff val="35000"/>
                </a:schemeClr>
              </a:solidFill>
            </a:endParaRPr>
          </a:p>
          <a:p>
            <a:pPr algn="l"/>
            <a:r>
              <a:rPr lang="en-US" sz="900">
                <a:solidFill>
                  <a:schemeClr val="tx1">
                    <a:lumMod val="65000"/>
                    <a:lumOff val="35000"/>
                  </a:schemeClr>
                </a:solidFill>
              </a:rPr>
              <a:t>One</a:t>
            </a:r>
          </a:p>
          <a:p>
            <a:pPr algn="l"/>
            <a:r>
              <a:rPr lang="en-US" sz="900">
                <a:solidFill>
                  <a:schemeClr val="tx1">
                    <a:lumMod val="65000"/>
                    <a:lumOff val="35000"/>
                  </a:schemeClr>
                </a:solidFill>
              </a:rPr>
              <a:t>Two</a:t>
            </a:r>
          </a:p>
          <a:p>
            <a:pPr algn="l"/>
            <a:r>
              <a:rPr lang="en-US" sz="900">
                <a:solidFill>
                  <a:schemeClr val="tx1">
                    <a:lumMod val="65000"/>
                    <a:lumOff val="35000"/>
                  </a:schemeClr>
                </a:solidFill>
              </a:rPr>
              <a:t>Three</a:t>
            </a:r>
          </a:p>
          <a:p>
            <a:pPr algn="l"/>
            <a:endParaRPr lang="en-US" sz="900">
              <a:solidFill>
                <a:schemeClr val="tx1">
                  <a:lumMod val="65000"/>
                  <a:lumOff val="35000"/>
                </a:schemeClr>
              </a:solidFill>
            </a:endParaRPr>
          </a:p>
        </xdr:txBody>
      </xdr:sp>
    </xdr:grpSp>
    <xdr:clientData/>
  </xdr:twoCellAnchor>
  <xdr:twoCellAnchor>
    <xdr:from>
      <xdr:col>18</xdr:col>
      <xdr:colOff>188595</xdr:colOff>
      <xdr:row>1601</xdr:row>
      <xdr:rowOff>114300</xdr:rowOff>
    </xdr:from>
    <xdr:to>
      <xdr:col>31</xdr:col>
      <xdr:colOff>336761</xdr:colOff>
      <xdr:row>1605</xdr:row>
      <xdr:rowOff>50800</xdr:rowOff>
    </xdr:to>
    <xdr:sp macro="" textlink="">
      <xdr:nvSpPr>
        <xdr:cNvPr id="97" name="You believe whatever serves your needs.">
          <a:extLst>
            <a:ext uri="{FF2B5EF4-FFF2-40B4-BE49-F238E27FC236}">
              <a16:creationId xmlns:a16="http://schemas.microsoft.com/office/drawing/2014/main" id="{80AAB14D-D330-45A6-AE63-1E22309D9273}"/>
            </a:ext>
          </a:extLst>
        </xdr:cNvPr>
        <xdr:cNvSpPr txBox="1">
          <a:spLocks/>
        </xdr:cNvSpPr>
      </xdr:nvSpPr>
      <xdr:spPr>
        <a:xfrm>
          <a:off x="8075295" y="332849220"/>
          <a:ext cx="6122246" cy="63754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To get the most out of the sample answers</a:t>
          </a:r>
          <a:r>
            <a:rPr lang="en-US" sz="120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below, first fill in these fields. Of course, this information is kept secure with you. These details will personalize the example answers to fit your specific experiences.</a:t>
          </a:r>
          <a:endPar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18</xdr:col>
      <xdr:colOff>335280</xdr:colOff>
      <xdr:row>1614</xdr:row>
      <xdr:rowOff>89534</xdr:rowOff>
    </xdr:from>
    <xdr:to>
      <xdr:col>26</xdr:col>
      <xdr:colOff>222885</xdr:colOff>
      <xdr:row>1617</xdr:row>
      <xdr:rowOff>95249</xdr:rowOff>
    </xdr:to>
    <xdr:sp macro="" textlink="">
      <xdr:nvSpPr>
        <xdr:cNvPr id="98" name="TextBox 97">
          <a:extLst>
            <a:ext uri="{FF2B5EF4-FFF2-40B4-BE49-F238E27FC236}">
              <a16:creationId xmlns:a16="http://schemas.microsoft.com/office/drawing/2014/main" id="{08CAAC98-85C0-45DD-8AC5-5326B84E8C9E}"/>
            </a:ext>
          </a:extLst>
        </xdr:cNvPr>
        <xdr:cNvSpPr txBox="1"/>
      </xdr:nvSpPr>
      <xdr:spPr>
        <a:xfrm>
          <a:off x="8221980" y="335102834"/>
          <a:ext cx="3910965" cy="531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research company on Glassdoor, LinkedIn, their social media presence, their dedicated</a:t>
          </a:r>
          <a:r>
            <a:rPr lang="en-US" sz="1100" baseline="0"/>
            <a:t> website, other sites; PayScale.com</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ogle.com/search?q=motivational+interview+questions+and+answers&amp;sxsrf=APq-WBvtrhdG7JwYFBEUyQdcJOBsGo6xEg:1645553779679&amp;ei=cygVYsKSKaCjptQP8qeN0Aw&amp;start=10&amp;sa=N&amp;ved=2ahUKEwiCmPzD9ZP2AhWgkYkEHfJTA8oQ8NMDegQIARBL&amp;biw=1536&amp;bih=711&amp;dpr=1.25" TargetMode="External"/><Relationship Id="rId13" Type="http://schemas.openxmlformats.org/officeDocument/2006/relationships/hyperlink" Target="https://www.google.com/search?q=stay+interview+questions&amp;sxsrf=APq-WBtdcZA8dLdkSYqAyRjR4ufef9EM1w%3A1644089819518&amp;source=hp&amp;ei=29H-YZ-wG5OnptQPj8qayAY&amp;iflsig=AHkkrS4AAAAAYf7f67_nRkVm_NNzkJ1FGkWJLAdPLLkf&amp;oq=stay+interview&amp;gs_lcp=Cgdnd3Mtd2l6EAEYATIFCAAQgAQyBQgAEIAEMgUIABCABDIFCC4QgAQyBggAEAcQHjIFCAAQgAQyBQgAEIAEMgYIABAHEB4yBQgAEIAEMgUIABCABDoGCAAQFhAeOgIIAFAAWLoZYJU5aABwAHgAgAF0iAG6A5IBAzEuM5gBAKABAqABAQ&amp;sclient=gws-wiz" TargetMode="External"/><Relationship Id="rId18" Type="http://schemas.openxmlformats.org/officeDocument/2006/relationships/hyperlink" Target="https://zety.com/blog/illegal-interview-questions" TargetMode="External"/><Relationship Id="rId26" Type="http://schemas.openxmlformats.org/officeDocument/2006/relationships/hyperlink" Target="https://resources.workable.com/stories-and-insights/company-culture-fit" TargetMode="External"/><Relationship Id="rId3" Type="http://schemas.openxmlformats.org/officeDocument/2006/relationships/hyperlink" Target="https://www.cnbc.com/2022/02/17/how-to-answer-3-common-yet-difficult-interview-questions-.html" TargetMode="External"/><Relationship Id="rId21" Type="http://schemas.openxmlformats.org/officeDocument/2006/relationships/hyperlink" Target="https://www.google.com/search?q=stay+interview+questions&amp;sxsrf=APq-WBtdcZA8dLdkSYqAyRjR4ufef9EM1w%3A1644089819518&amp;source=hp&amp;ei=29H-YZ-wG5OnptQPj8qayAY&amp;iflsig=AHkkrS4AAAAAYf7f67_nRkVm_NNzkJ1FGkWJLAdPLLkf&amp;oq=stay+interview&amp;gs_lcp=Cgdnd3Mtd2l6EAEYATIFCAAQgAQyBQgAEIAEMgUIABCABDIFCC4QgAQyBggAEAcQHjIFCAAQgAQyBQgAEIAEMgYIABAHEB4yBQgAEIAEMgUIABCABDoGCAAQFhAeOgIIAFAAWLoZYJU5aABwAHgAgAF0iAG6A5IBAzEuM5gBAKABAqABAQ&amp;sclient=gws-wiz" TargetMode="External"/><Relationship Id="rId7" Type="http://schemas.openxmlformats.org/officeDocument/2006/relationships/hyperlink" Target="https://www.google.com/search?q=situational+interview+questions+and+answers&amp;sxsrf=APq-WBvl1xOdBA-9J803cmSSgFa2mE6pCA%3A1645553750838&amp;source=hp&amp;ei=VigVYrjaL5KuptQP1_m-kAI&amp;iflsig=AHkkrS4AAAAAYhU2ZjoQFrbJTr0s6yhaz8DI8XY4Rk5H&amp;oq=situational+&amp;gs_lcp=Cgdnd3Mtd2l6EAEYADIECCMQJzIECCMQJzIKCAAQsQMQgwEQQzIKCAAQsQMQgwEQQzIECAAQQzIKCAAQsQMQgwEQQzIFCAAQkQIyBQgAEJECMgUIABCABDIHCAAQsQMQQzoKCC4QxwEQrwEQJzoLCC4QgAQQsQMQ1AI6CwguEIAEEMcBEK8BOgoILhDHARCvARBDOggIABCABBCxA1AAWKgHYJ4YaABwAHgAgAGBA4gB0QuSAQcwLjguMC4xmAEAoAEB&amp;sclient=gws-wiz" TargetMode="External"/><Relationship Id="rId12" Type="http://schemas.openxmlformats.org/officeDocument/2006/relationships/hyperlink" Target="https://www.google.com/search?q=questions+to+ask+after+an+interview+that+may+just+get+you+the+job&amp;sxsrf=APq-WBvZyjwDzED8-mP8SeuL-65pKhPBjA%3A1645553640497&amp;source=hp&amp;ei=6CcVYqHZGv-aptQP1s2VsAI&amp;iflsig=AHkkrS4AAAAAYhU1-IWWFOvNDY3pL2g0Uok8LtL7xOYM&amp;oq=questions+to+ask+&amp;gs_lcp=Cgdnd3Mtd2l6EAEYADIECCMQJzIECAAQQzIECAAQQzIHCAAQsQMQQzIECAAQQzIECAAQQzIFCAAQgAQyBQgAEIAEMgUIABCABDIFCAAQgAQ6BwgjEOoCECc6DQguEMcBENEDEOoCECc6DgguEIAEELEDEIMBENQCOg4ILhCABBCxAxDHARCjAjoKCAAQgAQQhwIQFDoICAAQgAQQsQM6CggAELEDEIMBEENQwQRYoxtg2VRoAXAAeACAAY0BiAHhDpIBBDcuMTCYAQCgAQGwAQo&amp;sclient=gws-wiz" TargetMode="External"/><Relationship Id="rId17" Type="http://schemas.openxmlformats.org/officeDocument/2006/relationships/hyperlink" Target="https://www.themuse.com/advice/internship-interview-questions-answers" TargetMode="External"/><Relationship Id="rId25" Type="http://schemas.openxmlformats.org/officeDocument/2006/relationships/hyperlink" Target="https://resources.workable.com/stories-and-insights/illegal-interview-questions" TargetMode="External"/><Relationship Id="rId2" Type="http://schemas.openxmlformats.org/officeDocument/2006/relationships/hyperlink" Target="https://www.cnbc.com/2019/10/17/i-got-10000-more-when-i-negotiated-my-salary-offer-heres-the-exact-script-i-used.html" TargetMode="External"/><Relationship Id="rId16" Type="http://schemas.openxmlformats.org/officeDocument/2006/relationships/hyperlink" Target="https://www.google.com/search?q=internship+interview+questions+and+answers&amp;hl=en&amp;sxsrf=APq-WBtpcuWnWORluiNdFQGdKot9rMToAw%3A1645564194680&amp;source=hp&amp;ei=IlEVYtKNIpedptQPm6CIwAE&amp;iflsig=AHkkrS4AAAAAYhVfMngKyRhWTmgU0m2qcmobpsb6rqpt&amp;oq=inter&amp;gs_lcp=Cgdnd3Mtd2l6EAEYADIECCMQJzIECCMQJzIECCMQJzIKCAAQsQMQgwEQQzIECAAQQzIECAAQQzIECAAQQzIECAAQQzIHCAAQyQMQQzIFCAAQkQI6CwgAEIAEELEDEIMBOggILhCxAxCDAToOCC4QgAQQsQMQxwEQowI6EQguEIAEELEDEIMBEMcBEKMCUABYuAVgrhZoAHAAeACAAZUBiAGxBZIBAzAuNZgBAKABAQ&amp;sclient=gws-wiz" TargetMode="External"/><Relationship Id="rId20" Type="http://schemas.openxmlformats.org/officeDocument/2006/relationships/hyperlink" Target="https://zety.com/blog/informational-interview-questions" TargetMode="External"/><Relationship Id="rId29" Type="http://schemas.openxmlformats.org/officeDocument/2006/relationships/printerSettings" Target="../printerSettings/printerSettings1.bin"/><Relationship Id="rId1" Type="http://schemas.openxmlformats.org/officeDocument/2006/relationships/hyperlink" Target="https://www.google.com/search?q=stay+interview+questions&amp;sxsrf=APq-WBtdcZA8dLdkSYqAyRjR4ufef9EM1w%3A1644089819518&amp;source=hp&amp;ei=29H-YZ-wG5OnptQPj8qayAY&amp;iflsig=AHkkrS4AAAAAYf7f67_nRkVm_NNzkJ1FGkWJLAdPLLkf&amp;oq=stay+interview&amp;gs_lcp=Cgdnd3Mtd2l6EAEYATIFCAAQgAQyBQgAEIAEMgUIABCABDIFCC4QgAQyBggAEAcQHjIFCAAQgAQyBQgAEIAEMgYIABAHEB4yBQgAEIAEMgUIABCABDoGCAAQFhAeOgIIAFAAWLoZYJU5aABwAHgAgAF0iAG6A5IBAzEuM5gBAKABAqABAQ&amp;sclient=gws-wiz" TargetMode="External"/><Relationship Id="rId6" Type="http://schemas.openxmlformats.org/officeDocument/2006/relationships/hyperlink" Target="https://www.google.com/search?q=behavioral+interview+questions+and+answers&amp;sxsrf=APq-WBtOJZoN-HZZddZlycKLPyYSXAbY-g%3A1645553708805&amp;source=hp&amp;ei=LCgVYuGqLcSaptQPx9WpsAQ&amp;iflsig=AHkkrS4AAAAAYhU2PFBZFLS20LMULmA7QVVOCqYz5dkw&amp;oq=bahavior&amp;gs_lcp=Cgdnd3Mtd2l6EAEYADIHCCMQsQIQJzIHCCMQsQIQJzIHCAAQsQMQCjIHCAAQsQMQCjIKCAAQsQMQgwEQCjIHCAAQsQMQCjIHCAAQsQMQCjIHCAAQsQMQCjIKCC4QxwEQrwEQCjIHCAAQsQMQCjoECCMQJzoECAAQQzoOCC4QgAQQsQMQxwEQowI6BAguEEM6EQguEIAEELEDEIMBEMcBEKMCOgoILhDHARDRAxBDOgcILhDUAhBDOgcILhCxAxBDOggIABCABBCxAzoOCC4QsQMQgwEQxwEQowI6CAguEIAEELEDOgUIABCABDoICAAQgAQQyQM6CwgAEIAEELEDEIMBOgUILhCABFAAWNQKYIQraABwAHgAgAGSAYgB9geSAQMwLjiYAQCgAQE&amp;sclient=gws-wiz" TargetMode="External"/><Relationship Id="rId11" Type="http://schemas.openxmlformats.org/officeDocument/2006/relationships/hyperlink" Target="https://www.hirevue.com/" TargetMode="External"/><Relationship Id="rId24" Type="http://schemas.openxmlformats.org/officeDocument/2006/relationships/hyperlink" Target="https://collegegrad.com/tough-interview-questions/how-has-your-education-prepared-you-for-your-career" TargetMode="External"/><Relationship Id="rId32" Type="http://schemas.openxmlformats.org/officeDocument/2006/relationships/comments" Target="../comments1.xml"/><Relationship Id="rId5" Type="http://schemas.openxmlformats.org/officeDocument/2006/relationships/hyperlink" Target="https://www.wikijob.co.uk/content/interview-advice/interview-questions/situational-interview-questions" TargetMode="External"/><Relationship Id="rId15" Type="http://schemas.openxmlformats.org/officeDocument/2006/relationships/hyperlink" Target="https://www.google.com/search?q=medical+residency+interview+questions+and+answers&amp;hl=en&amp;sxsrf=APq-WBvJcLX9aHNIA-1at-fbqBpWHP68ag%3A1645570847917&amp;source=hp&amp;ei=H2sVYtXaNafZ0PEPp_i14AI&amp;iflsig=AHkkrS4AAAAAYhV5L-9PzIateBWHSBQYZk0EvPW09Yeg&amp;oq=medical+residency&amp;gs_lcp=Cgdnd3Mtd2l6EAEYAjIKCAAQgAQQhwIQFDIFCAAQgAQyCggAEIAEEIcCEBQyCAgAEIAEEMkDMgUIABCABDIFCAAQgAQyBQgAEIAEMgUIABCABDIFCAAQgAQyBQgAEIAEOgQIIxAnOg4ILhCABBCxAxCDARDUAjoLCC4QgAQQxwEQowI6BQguEIAEOg4ILhCABBCxAxDHARCjAjoLCAAQgAQQsQMQgwE6BAgAEEM6BAguEEM6CgguELEDEIMBEEM6CAgAEIAEELEDOgsIABCABBCxAxDJAzoFCAAQsQM6CwguEIAEEMcBEK8BOg4IABCABBCxAxCDARDJA1AAWL83YINKaARwAHgAgAGQAYgBgg6SAQQ3LjEwmAEAoAEB&amp;sclient=gws-wiz" TargetMode="External"/><Relationship Id="rId23" Type="http://schemas.openxmlformats.org/officeDocument/2006/relationships/hyperlink" Target="https://www.google.com/search?q=phd+interview+questions+and+answers&amp;hl=en&amp;sxsrf=APq-WBsYUfGRvL1fvxVORv7BP3gZS8QonQ%3A1645654635517&amp;source=hp&amp;ei=a7IWYu3MG5OkptQP2da4gA4&amp;iflsig=AHkkrS4AAAAAYhbAew1jGySTFHYisXuy4r_rVMUnlj7L&amp;oq=phd&amp;gs_lcp=Cgdnd3Mtd2l6EAEYATIECCMQJzIECAAQQzIECAAQQzIECAAQQzIECAAQQzIECAAQQzIECAAQQzIECAAQQzIECAAQQzIICAAQgAQQsQM6CwguEIAEELEDENQCOg4ILhCABBCxAxDHARCjAjoLCC4QgAQQxwEQ0QM6DgguEIAEELEDEMcBENEDOgsILhCABBDHARCjAlAAWMIDYPYmaABwAHgAgAGWAogBggSSAQUwLjIuMZgBAKABAQ&amp;sclient=gws-wiz" TargetMode="External"/><Relationship Id="rId28" Type="http://schemas.openxmlformats.org/officeDocument/2006/relationships/hyperlink" Target="https://www.zdnet.com/education/questions-to-ask-in-an-interview/" TargetMode="External"/><Relationship Id="rId10" Type="http://schemas.openxmlformats.org/officeDocument/2006/relationships/hyperlink" Target="https://www.willo.video/" TargetMode="External"/><Relationship Id="rId19" Type="http://schemas.openxmlformats.org/officeDocument/2006/relationships/hyperlink" Target="https://www.thechildrenscenter.com/2019/05/01/tell-me-about-yourself-interview-dos-and-donts" TargetMode="External"/><Relationship Id="rId31" Type="http://schemas.openxmlformats.org/officeDocument/2006/relationships/vmlDrawing" Target="../drawings/vmlDrawing1.vml"/><Relationship Id="rId4" Type="http://schemas.openxmlformats.org/officeDocument/2006/relationships/hyperlink" Target="https://icma.org/articles/pm-magazine/25-tricky-interview-questions-and-how-answer-them" TargetMode="External"/><Relationship Id="rId9" Type="http://schemas.openxmlformats.org/officeDocument/2006/relationships/hyperlink" Target="https://www.google.com/search?q=hirevue&amp;sxsrf=APq-WBs2R6xQCfugrldh5Tlt_bqBftnMFg%3A1645480892736&amp;source=hp&amp;ei=vAsUYrymKbqmptQP_rOiyA4&amp;iflsig=AHkkrS4AAAAAYhQZzIqgCm8hO-qq6af0Ob6PW4SGRYzC&amp;gs_ssp=eJzj4tZP1zdMKTNLL0gxVWA0YHRg8GLPyCxKLStNBQBfwQdn&amp;oq=hirev&amp;gs_lcp=Cgdnd3Mtd2l6EAEYADIKCC4QxwEQ0QMQJzIICAAQgAQQsQMyBQgAEIAEMgUIABCABDIICAAQgAQQsQMyBQgAEIAEMgUIABCABDIFCAAQgAQyBQgAEIAEMgUIABCABDoHCCMQ6gIQJzoECCMQJzoRCC4QgAQQsQMQgwEQxwEQowI6DgguEIAEELEDEMcBEKMCOgsIABCABBCxAxCDAToLCC4QgAQQxwEQowI6CgguEMcBEK8BEEM6BAgAEEM6DQguELEDEIMBENQCEEM6DQgAELEDEIMBEMkDEEM6DgguEIAEELEDEMcBENEDOggIABCxAxCDAToLCC4QgAQQxwEQrwE6DgguEIAEELEDEMcBEK8BOgsILhCABBCxAxCDAToOCC4QgAQQxwEQ0QMQ1AI6EQguELEDEIMBEMcBENEDEMkDOgcIIxCxAhAnOg0ILhCxAxDHARDRAxAKOgcIABCxAxAKOgQIABAKOgcIABCABBAKUM4DWLsSYLA9aAJwAHgAgAGNAYgB4wWSAQMwLjaYAQCgAQGwAQo&amp;sclient=gws-wiz" TargetMode="External"/><Relationship Id="rId14" Type="http://schemas.openxmlformats.org/officeDocument/2006/relationships/hyperlink" Target="https://www.google.com/search?q=competency+interview+questions+and+answers&amp;hl=en&amp;sxsrf=APq-WBsJmOhr_j7DqQOtCu9EKPggObkbPA:1645570437701&amp;ei=hWkVYu60KuTA0PEPo6utgAs&amp;start=10&amp;sa=N&amp;ved=2ahUKEwiui5HLs5T2AhVkIDQIHaNVC7AQ8NMDegQIARBL&amp;biw=1536&amp;bih=711&amp;dpr=1.25" TargetMode="External"/><Relationship Id="rId22" Type="http://schemas.openxmlformats.org/officeDocument/2006/relationships/hyperlink" Target="https://www.google.com/search?q=graduate+program+interview+questions+and+answers&amp;sxsrf=APq-WBtR5BALKVN5nBdZ2BU9bNYTiyePdA%3A1645654345749&amp;source=hp&amp;ei=SbEWYr7lKc6fptQP2p-9sAg&amp;iflsig=AHkkrS4AAAAAYha_WR2Z0dyf122KQ6YKidcMo3a-NDiv&amp;oq=grad&amp;gs_lcp=Cgdnd3Mtd2l6EAEYADIECCMQJzIICAAQgAQQsQMyCAgAEIAEELEDMgsIABCABBCxAxCDATILCAAQgAQQsQMQgwEyCAgAEIAEELEDMgUIABCABDIICAAQsQMQgwEyCAgAEIAEELEDMgsILhCABBCxAxDUAjoRCC4QgAQQsQMQgwEQxwEQ0QM6DgguEIAEELEDEMcBEKMCOggILhCABBCxAzoOCC4QgAQQsQMQxwEQ0QM6EQguEIAEELEDEIMBEMcBEKMCOgUILhCABDoICC4QgAQQ1AI6CwguEIAEEMcBEK8BUABYpARg5BNoAHAAeACAAXGIAY0DkgEDMS4zmAEAoAEB&amp;sclient=gws-wiz" TargetMode="External"/><Relationship Id="rId27" Type="http://schemas.openxmlformats.org/officeDocument/2006/relationships/hyperlink" Target="https://www.cambly.com/en/student/tutors/5fce5320436ba682ee74c800?schedule" TargetMode="External"/><Relationship Id="rId3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CB4B-4732-479C-85ED-F1B2F8AFC245}">
  <dimension ref="A1:CA2599"/>
  <sheetViews>
    <sheetView tabSelected="1" zoomScaleNormal="100" zoomScaleSheetLayoutView="100" workbookViewId="0">
      <selection sqref="A1:N5"/>
    </sheetView>
  </sheetViews>
  <sheetFormatPr defaultColWidth="8.90625" defaultRowHeight="13" x14ac:dyDescent="0.3"/>
  <cols>
    <col min="1" max="1" width="1.6328125" style="163" customWidth="1"/>
    <col min="2" max="7" width="7.36328125" style="1" customWidth="1"/>
    <col min="8" max="8" width="7.36328125" style="164" customWidth="1"/>
    <col min="9" max="13" width="7.36328125" style="1" customWidth="1"/>
    <col min="14" max="14" width="1.6328125" style="163" customWidth="1"/>
    <col min="15" max="15" width="1.6328125" style="1" customWidth="1"/>
    <col min="16" max="27" width="7.36328125" style="1" customWidth="1"/>
    <col min="28" max="29" width="1.6328125" style="1" customWidth="1"/>
    <col min="30" max="71" width="8.90625" style="1" customWidth="1"/>
    <col min="72" max="73" width="15.6328125" style="1" customWidth="1"/>
    <col min="74" max="123" width="8.90625" style="1" customWidth="1"/>
    <col min="124" max="16384" width="8.90625" style="1"/>
  </cols>
  <sheetData>
    <row r="1" spans="1:14" ht="30" customHeight="1" x14ac:dyDescent="0.3">
      <c r="A1" s="362" t="s">
        <v>0</v>
      </c>
      <c r="B1" s="363"/>
      <c r="C1" s="363"/>
      <c r="D1" s="363"/>
      <c r="E1" s="363"/>
      <c r="F1" s="363"/>
      <c r="G1" s="363"/>
      <c r="H1" s="363"/>
      <c r="I1" s="363"/>
      <c r="J1" s="363"/>
      <c r="K1" s="363"/>
      <c r="L1" s="363"/>
      <c r="M1" s="363"/>
      <c r="N1" s="364"/>
    </row>
    <row r="2" spans="1:14" ht="35" customHeight="1" x14ac:dyDescent="0.3">
      <c r="A2" s="365"/>
      <c r="B2" s="366"/>
      <c r="C2" s="366"/>
      <c r="D2" s="366"/>
      <c r="E2" s="366"/>
      <c r="F2" s="366"/>
      <c r="G2" s="366"/>
      <c r="H2" s="366"/>
      <c r="I2" s="366"/>
      <c r="J2" s="366"/>
      <c r="K2" s="366"/>
      <c r="L2" s="366"/>
      <c r="M2" s="366"/>
      <c r="N2" s="367"/>
    </row>
    <row r="3" spans="1:14" s="2" customFormat="1" ht="55" customHeight="1" x14ac:dyDescent="0.35">
      <c r="A3" s="368" t="s">
        <v>1</v>
      </c>
      <c r="B3" s="369"/>
      <c r="C3" s="369"/>
      <c r="D3" s="369"/>
      <c r="E3" s="369"/>
      <c r="F3" s="369"/>
      <c r="G3" s="369"/>
      <c r="H3" s="369"/>
      <c r="I3" s="369"/>
      <c r="J3" s="369"/>
      <c r="K3" s="369"/>
      <c r="L3" s="369"/>
      <c r="M3" s="369"/>
      <c r="N3" s="370"/>
    </row>
    <row r="4" spans="1:14" ht="25" customHeight="1" x14ac:dyDescent="0.3">
      <c r="A4" s="3"/>
      <c r="B4" s="3"/>
      <c r="C4" s="371" t="s">
        <v>2</v>
      </c>
      <c r="D4" s="372"/>
      <c r="E4" s="372"/>
      <c r="F4" s="372"/>
      <c r="G4" s="372"/>
      <c r="H4" s="372"/>
      <c r="I4" s="372"/>
      <c r="J4" s="372"/>
      <c r="K4" s="372"/>
      <c r="L4" s="372"/>
      <c r="M4" s="3"/>
      <c r="N4" s="4"/>
    </row>
    <row r="5" spans="1:14" ht="14" customHeight="1" x14ac:dyDescent="0.3">
      <c r="A5" s="373"/>
      <c r="B5" s="374"/>
      <c r="C5" s="374"/>
      <c r="D5" s="374"/>
      <c r="E5" s="374"/>
      <c r="F5" s="374"/>
      <c r="G5" s="374"/>
      <c r="H5" s="374"/>
      <c r="I5" s="374"/>
      <c r="J5" s="374"/>
      <c r="K5" s="374"/>
      <c r="L5" s="374"/>
      <c r="M5" s="374"/>
      <c r="N5" s="375"/>
    </row>
    <row r="6" spans="1:14" ht="14" customHeight="1" x14ac:dyDescent="0.3">
      <c r="A6" s="5"/>
      <c r="B6" s="6"/>
      <c r="C6" s="6"/>
      <c r="D6" s="6"/>
      <c r="E6" s="6"/>
      <c r="F6" s="6"/>
      <c r="G6" s="6"/>
      <c r="H6" s="7"/>
      <c r="I6" s="6"/>
      <c r="J6" s="6"/>
      <c r="K6" s="6"/>
      <c r="L6" s="6"/>
      <c r="M6" s="6"/>
      <c r="N6" s="8"/>
    </row>
    <row r="7" spans="1:14" ht="20" customHeight="1" x14ac:dyDescent="0.45">
      <c r="A7" s="5"/>
      <c r="B7" s="9" t="s">
        <v>3</v>
      </c>
      <c r="C7" s="356" t="str">
        <f>IF(C4="","Select interview type in white box above to see a question here.",CONCATENATE("''",C1358,"''"))</f>
        <v>''Tell me a little about yourself.''</v>
      </c>
      <c r="D7" s="356"/>
      <c r="E7" s="356"/>
      <c r="F7" s="356"/>
      <c r="G7" s="356"/>
      <c r="H7" s="356"/>
      <c r="I7" s="356"/>
      <c r="J7" s="356"/>
      <c r="K7" s="356"/>
      <c r="L7" s="356"/>
      <c r="M7" s="357"/>
      <c r="N7" s="8"/>
    </row>
    <row r="8" spans="1:14" ht="20" customHeight="1" x14ac:dyDescent="0.3">
      <c r="A8" s="5"/>
      <c r="B8" s="10"/>
      <c r="C8" s="358" t="str">
        <f>IF(C4="","",CONCATENATE("Or the question may be asked, ''",G1358,"''"))</f>
        <v>Or the question may be asked, ''Describe yourself.''</v>
      </c>
      <c r="D8" s="358"/>
      <c r="E8" s="358"/>
      <c r="F8" s="358"/>
      <c r="G8" s="358"/>
      <c r="H8" s="358"/>
      <c r="I8" s="358"/>
      <c r="J8" s="358"/>
      <c r="K8" s="358"/>
      <c r="L8" s="358"/>
      <c r="M8" s="359"/>
      <c r="N8" s="11"/>
    </row>
    <row r="9" spans="1:14" ht="20" customHeight="1" x14ac:dyDescent="0.45">
      <c r="A9" s="5"/>
      <c r="B9" s="9" t="s">
        <v>4</v>
      </c>
      <c r="C9" s="356" t="str">
        <f>IF(C4="","Select interview type in white box above to see a question here.",CONCATENATE("''",C1359,"''"))</f>
        <v>''What is your greatest strength?''</v>
      </c>
      <c r="D9" s="356"/>
      <c r="E9" s="356"/>
      <c r="F9" s="356"/>
      <c r="G9" s="356"/>
      <c r="H9" s="356"/>
      <c r="I9" s="356"/>
      <c r="J9" s="356"/>
      <c r="K9" s="356"/>
      <c r="L9" s="356"/>
      <c r="M9" s="357"/>
      <c r="N9" s="11"/>
    </row>
    <row r="10" spans="1:14" ht="20" customHeight="1" x14ac:dyDescent="0.3">
      <c r="A10" s="5"/>
      <c r="B10" s="10"/>
      <c r="C10" s="358" t="str">
        <f>IF(C4="","",CONCATENATE("Or the question may be asked, ''",G1359,"''"))</f>
        <v>Or the question may be asked, ''What are your key strengths?''</v>
      </c>
      <c r="D10" s="358"/>
      <c r="E10" s="358"/>
      <c r="F10" s="358"/>
      <c r="G10" s="358"/>
      <c r="H10" s="358"/>
      <c r="I10" s="358"/>
      <c r="J10" s="358"/>
      <c r="K10" s="358"/>
      <c r="L10" s="358"/>
      <c r="M10" s="359"/>
      <c r="N10" s="8"/>
    </row>
    <row r="11" spans="1:14" ht="20" customHeight="1" x14ac:dyDescent="0.45">
      <c r="A11" s="5"/>
      <c r="B11" s="9" t="s">
        <v>5</v>
      </c>
      <c r="C11" s="356" t="str">
        <f>IF(C4="","Select interview type in white box above to see a question here.",CONCATENATE("''",C1360,"''"))</f>
        <v>''What is your greatest weakness?''</v>
      </c>
      <c r="D11" s="356"/>
      <c r="E11" s="356"/>
      <c r="F11" s="356"/>
      <c r="G11" s="356"/>
      <c r="H11" s="356"/>
      <c r="I11" s="356"/>
      <c r="J11" s="356"/>
      <c r="K11" s="356"/>
      <c r="L11" s="356"/>
      <c r="M11" s="357"/>
      <c r="N11" s="8"/>
    </row>
    <row r="12" spans="1:14" ht="20" customHeight="1" x14ac:dyDescent="0.3">
      <c r="A12" s="5"/>
      <c r="B12" s="10"/>
      <c r="C12" s="358" t="str">
        <f>IF(C4="","",CONCATENATE("Or the question may be asked, ''",G1360,"''"))</f>
        <v>Or the question may be asked, ''What are some of your weaknesses?''</v>
      </c>
      <c r="D12" s="358"/>
      <c r="E12" s="358"/>
      <c r="F12" s="358"/>
      <c r="G12" s="358"/>
      <c r="H12" s="358"/>
      <c r="I12" s="358"/>
      <c r="J12" s="358"/>
      <c r="K12" s="358"/>
      <c r="L12" s="358"/>
      <c r="M12" s="359"/>
      <c r="N12" s="8"/>
    </row>
    <row r="13" spans="1:14" ht="20" customHeight="1" x14ac:dyDescent="0.45">
      <c r="A13" s="5"/>
      <c r="B13" s="9" t="s">
        <v>6</v>
      </c>
      <c r="C13" s="356" t="str">
        <f>IF(C4="","Select interview type in white box above to see a question here.",CONCATENATE("''",C1361,"''"))</f>
        <v>''What do you know of our company?''</v>
      </c>
      <c r="D13" s="356"/>
      <c r="E13" s="356"/>
      <c r="F13" s="356"/>
      <c r="G13" s="356"/>
      <c r="H13" s="356"/>
      <c r="I13" s="356"/>
      <c r="J13" s="356"/>
      <c r="K13" s="356"/>
      <c r="L13" s="356"/>
      <c r="M13" s="357"/>
      <c r="N13" s="8"/>
    </row>
    <row r="14" spans="1:14" ht="20" customHeight="1" x14ac:dyDescent="0.3">
      <c r="A14" s="5"/>
      <c r="B14" s="10"/>
      <c r="C14" s="358" t="str">
        <f>IF(C4="","",CONCATENATE("Or the question may be asked, ''",G1361,"''"))</f>
        <v>Or the question may be asked, ''Why did you choose to apply to our company?''</v>
      </c>
      <c r="D14" s="358"/>
      <c r="E14" s="358"/>
      <c r="F14" s="358"/>
      <c r="G14" s="358"/>
      <c r="H14" s="358"/>
      <c r="I14" s="358"/>
      <c r="J14" s="358"/>
      <c r="K14" s="358"/>
      <c r="L14" s="358"/>
      <c r="M14" s="359"/>
      <c r="N14" s="8"/>
    </row>
    <row r="15" spans="1:14" ht="20" customHeight="1" x14ac:dyDescent="0.45">
      <c r="A15" s="5"/>
      <c r="B15" s="9" t="s">
        <v>7</v>
      </c>
      <c r="C15" s="356" t="str">
        <f>IF(C4="","Select interview type in white box above to see a question here.",CONCATENATE("''",C1362,"''"))</f>
        <v>''Where do you see yourself in three to five years?''</v>
      </c>
      <c r="D15" s="356"/>
      <c r="E15" s="356"/>
      <c r="F15" s="356"/>
      <c r="G15" s="356"/>
      <c r="H15" s="356"/>
      <c r="I15" s="356"/>
      <c r="J15" s="356"/>
      <c r="K15" s="356"/>
      <c r="L15" s="356"/>
      <c r="M15" s="357"/>
      <c r="N15" s="8"/>
    </row>
    <row r="16" spans="1:14" ht="20" customHeight="1" x14ac:dyDescent="0.3">
      <c r="A16" s="5"/>
      <c r="B16" s="10"/>
      <c r="C16" s="358" t="str">
        <f>IF(C4="","",CONCATENATE("Or the question may be asked, ''",G1362,"''"))</f>
        <v>Or the question may be asked, ''What are your career goals?''</v>
      </c>
      <c r="D16" s="358"/>
      <c r="E16" s="358"/>
      <c r="F16" s="358"/>
      <c r="G16" s="358"/>
      <c r="H16" s="358"/>
      <c r="I16" s="358"/>
      <c r="J16" s="358"/>
      <c r="K16" s="358"/>
      <c r="L16" s="358"/>
      <c r="M16" s="359"/>
      <c r="N16" s="8"/>
    </row>
    <row r="17" spans="1:14" ht="20" customHeight="1" x14ac:dyDescent="0.45">
      <c r="A17" s="5"/>
      <c r="B17" s="9" t="s">
        <v>8</v>
      </c>
      <c r="C17" s="356" t="str">
        <f>IF(C4="","Select interview type in white box above to see a question here.",CONCATENATE("''",C1363,"''"))</f>
        <v>''Tell me about your greatest career success.''</v>
      </c>
      <c r="D17" s="356"/>
      <c r="E17" s="356"/>
      <c r="F17" s="356"/>
      <c r="G17" s="356"/>
      <c r="H17" s="356"/>
      <c r="I17" s="356"/>
      <c r="J17" s="356"/>
      <c r="K17" s="356"/>
      <c r="L17" s="356"/>
      <c r="M17" s="357"/>
      <c r="N17" s="8"/>
    </row>
    <row r="18" spans="1:14" ht="20" customHeight="1" x14ac:dyDescent="0.3">
      <c r="A18" s="5"/>
      <c r="B18" s="10"/>
      <c r="C18" s="358" t="str">
        <f>IF(C4="","",CONCATENATE("Or the question may be asked, ''",G1363,"''"))</f>
        <v>Or the question may be asked, ''Tell me about your greatest academic or career achievement.''</v>
      </c>
      <c r="D18" s="358"/>
      <c r="E18" s="358"/>
      <c r="F18" s="358"/>
      <c r="G18" s="358"/>
      <c r="H18" s="358"/>
      <c r="I18" s="358"/>
      <c r="J18" s="358"/>
      <c r="K18" s="358"/>
      <c r="L18" s="358"/>
      <c r="M18" s="359"/>
      <c r="N18" s="8"/>
    </row>
    <row r="19" spans="1:14" ht="20" customHeight="1" x14ac:dyDescent="0.45">
      <c r="A19" s="5"/>
      <c r="B19" s="9" t="s">
        <v>9</v>
      </c>
      <c r="C19" s="356" t="str">
        <f>IF(C4="","Select interview type in white box above to see a question here.",CONCATENATE("''",C1364,"''"))</f>
        <v>''Tell me about a mistake you made in your career and what you learned.''</v>
      </c>
      <c r="D19" s="356"/>
      <c r="E19" s="356"/>
      <c r="F19" s="356"/>
      <c r="G19" s="356"/>
      <c r="H19" s="356"/>
      <c r="I19" s="356"/>
      <c r="J19" s="356"/>
      <c r="K19" s="356"/>
      <c r="L19" s="356"/>
      <c r="M19" s="357"/>
      <c r="N19" s="8"/>
    </row>
    <row r="20" spans="1:14" ht="20" customHeight="1" x14ac:dyDescent="0.3">
      <c r="A20" s="5"/>
      <c r="B20" s="10"/>
      <c r="C20" s="358" t="str">
        <f>IF(C4="","",CONCATENATE("Or the question may be asked, ''",G1364,"''"))</f>
        <v>Or the question may be asked, ''Tell me about a dissappointment in your career and how you handled it.''</v>
      </c>
      <c r="D20" s="358"/>
      <c r="E20" s="358"/>
      <c r="F20" s="358"/>
      <c r="G20" s="358"/>
      <c r="H20" s="358"/>
      <c r="I20" s="358"/>
      <c r="J20" s="358"/>
      <c r="K20" s="358"/>
      <c r="L20" s="358"/>
      <c r="M20" s="359"/>
      <c r="N20" s="8"/>
    </row>
    <row r="21" spans="1:14" ht="20" customHeight="1" x14ac:dyDescent="0.45">
      <c r="A21" s="5"/>
      <c r="B21" s="9" t="s">
        <v>10</v>
      </c>
      <c r="C21" s="356" t="str">
        <f>IF(C4="","Select interview type in white box above to see a question here.",CONCATENATE("''",C1365,"''"))</f>
        <v>''Tell me about a disagreement you had with a colleague and how you handled it.''</v>
      </c>
      <c r="D21" s="356"/>
      <c r="E21" s="356"/>
      <c r="F21" s="356"/>
      <c r="G21" s="356"/>
      <c r="H21" s="356"/>
      <c r="I21" s="356"/>
      <c r="J21" s="356"/>
      <c r="K21" s="356"/>
      <c r="L21" s="356"/>
      <c r="M21" s="357"/>
      <c r="N21" s="8"/>
    </row>
    <row r="22" spans="1:14" ht="20" customHeight="1" x14ac:dyDescent="0.3">
      <c r="A22" s="5"/>
      <c r="B22" s="10"/>
      <c r="C22" s="358" t="str">
        <f>IF(C4="","",CONCATENATE("Or the question may be asked, ''",G1365,"''"))</f>
        <v>Or the question may be asked, ''Tell me you how handle criticism of your work.''</v>
      </c>
      <c r="D22" s="358"/>
      <c r="E22" s="358"/>
      <c r="F22" s="358"/>
      <c r="G22" s="358"/>
      <c r="H22" s="358"/>
      <c r="I22" s="358"/>
      <c r="J22" s="358"/>
      <c r="K22" s="358"/>
      <c r="L22" s="358"/>
      <c r="M22" s="359"/>
      <c r="N22" s="8"/>
    </row>
    <row r="23" spans="1:14" ht="20" customHeight="1" x14ac:dyDescent="0.45">
      <c r="A23" s="5"/>
      <c r="B23" s="9" t="s">
        <v>11</v>
      </c>
      <c r="C23" s="356" t="str">
        <f>IF(C4="","Select interview type in white box above to see a question here.",CONCATENATE("''",C1366,"''"))</f>
        <v>''How would your coworkers describe you?''</v>
      </c>
      <c r="D23" s="356"/>
      <c r="E23" s="356"/>
      <c r="F23" s="356"/>
      <c r="G23" s="356"/>
      <c r="H23" s="356"/>
      <c r="I23" s="356"/>
      <c r="J23" s="356"/>
      <c r="K23" s="356"/>
      <c r="L23" s="356"/>
      <c r="M23" s="357"/>
      <c r="N23" s="8"/>
    </row>
    <row r="24" spans="1:14" ht="20" customHeight="1" x14ac:dyDescent="0.3">
      <c r="A24" s="5"/>
      <c r="B24" s="10"/>
      <c r="C24" s="358" t="str">
        <f>IF(C4="","",CONCATENATE("Or the question may be asked, ''",G1366,"''"))</f>
        <v>Or the question may be asked, ''How would your most recent supervisor describe you?''</v>
      </c>
      <c r="D24" s="358"/>
      <c r="E24" s="358"/>
      <c r="F24" s="358"/>
      <c r="G24" s="358"/>
      <c r="H24" s="358"/>
      <c r="I24" s="358"/>
      <c r="J24" s="358"/>
      <c r="K24" s="358"/>
      <c r="L24" s="358"/>
      <c r="M24" s="359"/>
      <c r="N24" s="8"/>
    </row>
    <row r="25" spans="1:14" ht="20" customHeight="1" x14ac:dyDescent="0.45">
      <c r="A25" s="5"/>
      <c r="B25" s="9" t="s">
        <v>12</v>
      </c>
      <c r="C25" s="356" t="str">
        <f>IF(C4="","Select interview type in white box above to see a question here.",CONCATENATE("''",C1367,"''"))</f>
        <v>''Why should we hire you?''</v>
      </c>
      <c r="D25" s="356"/>
      <c r="E25" s="356"/>
      <c r="F25" s="356"/>
      <c r="G25" s="356"/>
      <c r="H25" s="356"/>
      <c r="I25" s="356"/>
      <c r="J25" s="356"/>
      <c r="K25" s="356"/>
      <c r="L25" s="356"/>
      <c r="M25" s="357"/>
      <c r="N25" s="8"/>
    </row>
    <row r="26" spans="1:14" ht="20" customHeight="1" x14ac:dyDescent="0.3">
      <c r="A26" s="5"/>
      <c r="B26" s="10"/>
      <c r="C26" s="358" t="str">
        <f>IF(C4="","",CONCATENATE("Or the question may be asked, ''",G1367,"''"))</f>
        <v>Or the question may be asked, ''What about you that stands out from others applying for this position?''</v>
      </c>
      <c r="D26" s="358"/>
      <c r="E26" s="358"/>
      <c r="F26" s="358"/>
      <c r="G26" s="358"/>
      <c r="H26" s="358"/>
      <c r="I26" s="358"/>
      <c r="J26" s="358"/>
      <c r="K26" s="358"/>
      <c r="L26" s="358"/>
      <c r="M26" s="359"/>
      <c r="N26" s="8"/>
    </row>
    <row r="27" spans="1:14" ht="20" customHeight="1" x14ac:dyDescent="0.45">
      <c r="A27" s="5"/>
      <c r="B27" s="9" t="s">
        <v>13</v>
      </c>
      <c r="C27" s="356" t="str">
        <f>IF(C4="","Select interview type in white box above to see a question here.",CONCATENATE("''",C1368,"''"))</f>
        <v>''Tell me something we should know about you that we didn't think to ask.''</v>
      </c>
      <c r="D27" s="356"/>
      <c r="E27" s="356"/>
      <c r="F27" s="356"/>
      <c r="G27" s="356"/>
      <c r="H27" s="356"/>
      <c r="I27" s="356"/>
      <c r="J27" s="356"/>
      <c r="K27" s="356"/>
      <c r="L27" s="356"/>
      <c r="M27" s="357"/>
      <c r="N27" s="8"/>
    </row>
    <row r="28" spans="1:14" ht="20" customHeight="1" x14ac:dyDescent="0.3">
      <c r="A28" s="5"/>
      <c r="B28" s="10"/>
      <c r="C28" s="358" t="str">
        <f>IF(C4="","",CONCATENATE("Or the question may be asked, ''",G1368,"''"))</f>
        <v>Or the question may be asked, ''Tell me something we should know about you that is not in your résumé.''</v>
      </c>
      <c r="D28" s="358"/>
      <c r="E28" s="358"/>
      <c r="F28" s="358"/>
      <c r="G28" s="358"/>
      <c r="H28" s="358"/>
      <c r="I28" s="358"/>
      <c r="J28" s="358"/>
      <c r="K28" s="358"/>
      <c r="L28" s="358"/>
      <c r="M28" s="359"/>
      <c r="N28" s="8"/>
    </row>
    <row r="29" spans="1:14" ht="20" customHeight="1" x14ac:dyDescent="0.45">
      <c r="A29" s="5"/>
      <c r="B29" s="9" t="s">
        <v>14</v>
      </c>
      <c r="C29" s="356" t="str">
        <f>IF(C4="","Select interview type in white box above to see a question here.",CONCATENATE("''",C1369,"''"))</f>
        <v>''Do you have any questions for me?''</v>
      </c>
      <c r="D29" s="356"/>
      <c r="E29" s="356"/>
      <c r="F29" s="356"/>
      <c r="G29" s="356"/>
      <c r="H29" s="356"/>
      <c r="I29" s="356"/>
      <c r="J29" s="356"/>
      <c r="K29" s="356"/>
      <c r="L29" s="356"/>
      <c r="M29" s="357"/>
      <c r="N29" s="8"/>
    </row>
    <row r="30" spans="1:14" ht="20" customHeight="1" x14ac:dyDescent="0.3">
      <c r="A30" s="5"/>
      <c r="B30" s="10"/>
      <c r="C30" s="358" t="str">
        <f>IF(C4="","",CONCATENATE("Or the question may be asked, ''",G1369,"''"))</f>
        <v>Or the question may be asked, ''Do you have any questions for us?''</v>
      </c>
      <c r="D30" s="358"/>
      <c r="E30" s="358"/>
      <c r="F30" s="358"/>
      <c r="G30" s="358"/>
      <c r="H30" s="358"/>
      <c r="I30" s="358"/>
      <c r="J30" s="358"/>
      <c r="K30" s="358"/>
      <c r="L30" s="358"/>
      <c r="M30" s="359"/>
      <c r="N30" s="8"/>
    </row>
    <row r="31" spans="1:14" ht="20" customHeight="1" x14ac:dyDescent="0.35">
      <c r="A31" s="5"/>
      <c r="B31" s="360" t="str">
        <f>IF(C4="","","MORE POSSIBLE QUESTIONS")</f>
        <v>MORE POSSIBLE QUESTIONS</v>
      </c>
      <c r="C31" s="360"/>
      <c r="D31" s="360"/>
      <c r="E31" s="360"/>
      <c r="F31" s="360"/>
      <c r="G31" s="360"/>
      <c r="H31" s="360"/>
      <c r="I31" s="360"/>
      <c r="J31" s="360"/>
      <c r="K31" s="360"/>
      <c r="L31" s="360"/>
      <c r="M31" s="360"/>
      <c r="N31" s="8"/>
    </row>
    <row r="32" spans="1:14" ht="5" customHeight="1" x14ac:dyDescent="0.3">
      <c r="A32" s="12"/>
      <c r="B32" s="13"/>
      <c r="C32" s="13"/>
      <c r="D32" s="13"/>
      <c r="E32" s="13"/>
      <c r="F32" s="13"/>
      <c r="G32" s="13"/>
      <c r="H32" s="14"/>
      <c r="I32" s="13"/>
      <c r="J32" s="13"/>
      <c r="K32" s="13"/>
      <c r="L32" s="13"/>
      <c r="M32" s="13"/>
      <c r="N32" s="15"/>
    </row>
    <row r="33" spans="1:14" ht="30" customHeight="1" x14ac:dyDescent="0.3">
      <c r="A33" s="16" t="s">
        <v>15</v>
      </c>
      <c r="B33" s="361" t="str">
        <f>B1571</f>
        <v>INSTRUCTIONS</v>
      </c>
      <c r="C33" s="361"/>
      <c r="D33" s="361"/>
      <c r="E33" s="361"/>
      <c r="F33" s="361"/>
      <c r="G33" s="361"/>
      <c r="H33" s="361"/>
      <c r="I33" s="361"/>
      <c r="J33" s="361"/>
      <c r="K33" s="361"/>
      <c r="L33" s="361"/>
      <c r="M33" s="361"/>
      <c r="N33" s="17" t="s">
        <v>16</v>
      </c>
    </row>
    <row r="34" spans="1:14" ht="30" customHeight="1" x14ac:dyDescent="0.3">
      <c r="A34" s="5"/>
      <c r="B34" s="353" t="str">
        <f>IF(C4="","Here are some tips for utilizing this interview prep tool. ",B1572)</f>
        <v xml:space="preserve">Here are some tips for optimizing this tool for your next job interview. </v>
      </c>
      <c r="C34" s="353"/>
      <c r="D34" s="353"/>
      <c r="E34" s="353"/>
      <c r="F34" s="353"/>
      <c r="G34" s="353"/>
      <c r="H34" s="353"/>
      <c r="I34" s="353"/>
      <c r="J34" s="353"/>
      <c r="K34" s="353"/>
      <c r="L34" s="353"/>
      <c r="M34" s="353"/>
      <c r="N34" s="8"/>
    </row>
    <row r="35" spans="1:14" ht="10" customHeight="1" x14ac:dyDescent="0.3">
      <c r="A35" s="5"/>
      <c r="B35" s="6"/>
      <c r="C35" s="6"/>
      <c r="D35" s="6"/>
      <c r="E35" s="6"/>
      <c r="F35" s="6"/>
      <c r="G35" s="6"/>
      <c r="H35" s="7"/>
      <c r="I35" s="6"/>
      <c r="J35" s="6"/>
      <c r="K35" s="6"/>
      <c r="L35" s="6"/>
      <c r="M35" s="6"/>
      <c r="N35" s="8"/>
    </row>
    <row r="36" spans="1:14" ht="20" customHeight="1" x14ac:dyDescent="0.3">
      <c r="A36" s="5"/>
      <c r="B36" s="18" t="str">
        <f>B1575</f>
        <v>Preparing your interview answers</v>
      </c>
      <c r="C36" s="18"/>
      <c r="D36" s="18"/>
      <c r="E36" s="18"/>
      <c r="F36" s="18"/>
      <c r="G36" s="18"/>
      <c r="H36" s="18"/>
      <c r="I36" s="18"/>
      <c r="J36" s="18"/>
      <c r="K36" s="18"/>
      <c r="L36" s="18"/>
      <c r="M36" s="18"/>
      <c r="N36" s="8"/>
    </row>
    <row r="37" spans="1:14" ht="20" customHeight="1" x14ac:dyDescent="0.3">
      <c r="A37" s="5"/>
      <c r="B37" s="354" t="str">
        <f>B1576</f>
        <v xml:space="preserve">Where are you in the process of interviewing? Before you start working on your answers, first consider how interviewers typically score your answers. Learn how to craft a compelling short story about your qualifying experiences. The more engaging your personalized story, the deeper they will trust you to fulfill the role. The more specific your examples, and the more relevant your responses to the job description, the more likely they will hire you. </v>
      </c>
      <c r="C37" s="354"/>
      <c r="D37" s="354"/>
      <c r="E37" s="354"/>
      <c r="F37" s="354"/>
      <c r="G37" s="354"/>
      <c r="H37" s="354"/>
      <c r="I37" s="354"/>
      <c r="J37" s="354"/>
      <c r="K37" s="354"/>
      <c r="L37" s="354"/>
      <c r="M37" s="354"/>
      <c r="N37" s="8"/>
    </row>
    <row r="38" spans="1:14" ht="20" customHeight="1" x14ac:dyDescent="0.3">
      <c r="A38" s="5"/>
      <c r="B38" s="354"/>
      <c r="C38" s="354"/>
      <c r="D38" s="354"/>
      <c r="E38" s="354"/>
      <c r="F38" s="354"/>
      <c r="G38" s="354"/>
      <c r="H38" s="354"/>
      <c r="I38" s="354"/>
      <c r="J38" s="354"/>
      <c r="K38" s="354"/>
      <c r="L38" s="354"/>
      <c r="M38" s="354"/>
      <c r="N38" s="8"/>
    </row>
    <row r="39" spans="1:14" ht="20" customHeight="1" x14ac:dyDescent="0.3">
      <c r="A39" s="5"/>
      <c r="B39" s="354"/>
      <c r="C39" s="354"/>
      <c r="D39" s="354"/>
      <c r="E39" s="354"/>
      <c r="F39" s="354"/>
      <c r="G39" s="354"/>
      <c r="H39" s="354"/>
      <c r="I39" s="354"/>
      <c r="J39" s="354"/>
      <c r="K39" s="354"/>
      <c r="L39" s="354"/>
      <c r="M39" s="354"/>
      <c r="N39" s="8"/>
    </row>
    <row r="40" spans="1:14" ht="20" customHeight="1" x14ac:dyDescent="0.3">
      <c r="A40" s="5"/>
      <c r="B40" s="354"/>
      <c r="C40" s="354"/>
      <c r="D40" s="354"/>
      <c r="E40" s="354"/>
      <c r="F40" s="354"/>
      <c r="G40" s="354"/>
      <c r="H40" s="354"/>
      <c r="I40" s="354"/>
      <c r="J40" s="354"/>
      <c r="K40" s="354"/>
      <c r="L40" s="354"/>
      <c r="M40" s="354"/>
      <c r="N40" s="8"/>
    </row>
    <row r="41" spans="1:14" ht="20" customHeight="1" x14ac:dyDescent="0.3">
      <c r="A41" s="5"/>
      <c r="B41" s="354"/>
      <c r="C41" s="354"/>
      <c r="D41" s="354"/>
      <c r="E41" s="354"/>
      <c r="F41" s="354"/>
      <c r="G41" s="354"/>
      <c r="H41" s="354"/>
      <c r="I41" s="354"/>
      <c r="J41" s="354"/>
      <c r="K41" s="354"/>
      <c r="L41" s="354"/>
      <c r="M41" s="354"/>
      <c r="N41" s="8"/>
    </row>
    <row r="42" spans="1:14" ht="20" customHeight="1" x14ac:dyDescent="0.3">
      <c r="A42" s="5"/>
      <c r="B42" s="18" t="str">
        <f>B1578</f>
        <v>Questions for a standard job interview by HR</v>
      </c>
      <c r="C42" s="19"/>
      <c r="D42" s="19"/>
      <c r="E42" s="19"/>
      <c r="F42" s="19"/>
      <c r="G42" s="19"/>
      <c r="H42" s="19"/>
      <c r="I42" s="19"/>
      <c r="J42" s="19"/>
      <c r="K42" s="19"/>
      <c r="L42" s="19"/>
      <c r="M42" s="19"/>
      <c r="N42" s="8"/>
    </row>
    <row r="43" spans="1:14" ht="20" customHeight="1" x14ac:dyDescent="0.3">
      <c r="A43" s="5"/>
      <c r="B43" s="354" t="str">
        <f>B1579</f>
        <v xml:space="preserve">These twelve interview questions are among the most common for a standard job interview by HR. Consider the alternate way it could be asked. See what the question is looking for. Then practice writing your answer in the provided field. Rate your answer according to its relevance, authenticity, and specificity. Check out an example to get some ideas. Consider practicing your answers with me in person. </v>
      </c>
      <c r="C43" s="354"/>
      <c r="D43" s="354"/>
      <c r="E43" s="354"/>
      <c r="F43" s="354"/>
      <c r="G43" s="354"/>
      <c r="H43" s="354"/>
      <c r="I43" s="354"/>
      <c r="J43" s="354"/>
      <c r="K43" s="354"/>
      <c r="L43" s="354"/>
      <c r="M43" s="354"/>
      <c r="N43" s="8"/>
    </row>
    <row r="44" spans="1:14" ht="20" customHeight="1" x14ac:dyDescent="0.3">
      <c r="A44" s="5"/>
      <c r="B44" s="354"/>
      <c r="C44" s="354"/>
      <c r="D44" s="354"/>
      <c r="E44" s="354"/>
      <c r="F44" s="354"/>
      <c r="G44" s="354"/>
      <c r="H44" s="354"/>
      <c r="I44" s="354"/>
      <c r="J44" s="354"/>
      <c r="K44" s="354"/>
      <c r="L44" s="354"/>
      <c r="M44" s="354"/>
      <c r="N44" s="8"/>
    </row>
    <row r="45" spans="1:14" ht="20" customHeight="1" x14ac:dyDescent="0.3">
      <c r="A45" s="5"/>
      <c r="B45" s="354"/>
      <c r="C45" s="354"/>
      <c r="D45" s="354"/>
      <c r="E45" s="354"/>
      <c r="F45" s="354"/>
      <c r="G45" s="354"/>
      <c r="H45" s="354"/>
      <c r="I45" s="354"/>
      <c r="J45" s="354"/>
      <c r="K45" s="354"/>
      <c r="L45" s="354"/>
      <c r="M45" s="354"/>
      <c r="N45" s="8"/>
    </row>
    <row r="46" spans="1:14" ht="20" customHeight="1" x14ac:dyDescent="0.3">
      <c r="A46" s="5"/>
      <c r="B46" s="354"/>
      <c r="C46" s="354"/>
      <c r="D46" s="354"/>
      <c r="E46" s="354"/>
      <c r="F46" s="354"/>
      <c r="G46" s="354"/>
      <c r="H46" s="354"/>
      <c r="I46" s="354"/>
      <c r="J46" s="354"/>
      <c r="K46" s="354"/>
      <c r="L46" s="354"/>
      <c r="M46" s="354"/>
      <c r="N46" s="8"/>
    </row>
    <row r="47" spans="1:14" ht="20" customHeight="1" x14ac:dyDescent="0.3">
      <c r="A47" s="5"/>
      <c r="B47" s="354"/>
      <c r="C47" s="354"/>
      <c r="D47" s="354"/>
      <c r="E47" s="354"/>
      <c r="F47" s="354"/>
      <c r="G47" s="354"/>
      <c r="H47" s="354"/>
      <c r="I47" s="354"/>
      <c r="J47" s="354"/>
      <c r="K47" s="354"/>
      <c r="L47" s="354"/>
      <c r="M47" s="354"/>
      <c r="N47" s="8"/>
    </row>
    <row r="48" spans="1:14" ht="20" customHeight="1" x14ac:dyDescent="0.3">
      <c r="A48" s="5"/>
      <c r="B48" s="18" t="str">
        <f>B1581</f>
        <v>DIY self-assessment</v>
      </c>
      <c r="C48" s="19"/>
      <c r="D48" s="19"/>
      <c r="E48" s="19"/>
      <c r="F48" s="19"/>
      <c r="G48" s="19"/>
      <c r="H48" s="19"/>
      <c r="I48" s="19"/>
      <c r="J48" s="19"/>
      <c r="K48" s="19"/>
      <c r="L48" s="19"/>
      <c r="M48" s="19"/>
      <c r="N48" s="8"/>
    </row>
    <row r="49" spans="1:14" ht="20" customHeight="1" x14ac:dyDescent="0.3">
      <c r="A49" s="5"/>
      <c r="B49" s="354" t="str">
        <f>B1582</f>
        <v xml:space="preserve">After giving your written answer to all twelve items, check the Do-It-Yourself Self-Assessment on the following page. See how well you scored. Document your first overall score, to compare it with your later improvements. You can also count how often you rely on "filler words". A couple per answer is natural and okay. Too many gives the impression you are not ready for the job. We can work on this and other elements of delivering your answers confidently. </v>
      </c>
      <c r="C49" s="354"/>
      <c r="D49" s="354"/>
      <c r="E49" s="354"/>
      <c r="F49" s="354"/>
      <c r="G49" s="354"/>
      <c r="H49" s="354"/>
      <c r="I49" s="354"/>
      <c r="J49" s="354"/>
      <c r="K49" s="354"/>
      <c r="L49" s="354"/>
      <c r="M49" s="354"/>
      <c r="N49" s="8"/>
    </row>
    <row r="50" spans="1:14" ht="20" customHeight="1" x14ac:dyDescent="0.3">
      <c r="A50" s="5"/>
      <c r="B50" s="354"/>
      <c r="C50" s="354"/>
      <c r="D50" s="354"/>
      <c r="E50" s="354"/>
      <c r="F50" s="354"/>
      <c r="G50" s="354"/>
      <c r="H50" s="354"/>
      <c r="I50" s="354"/>
      <c r="J50" s="354"/>
      <c r="K50" s="354"/>
      <c r="L50" s="354"/>
      <c r="M50" s="354"/>
      <c r="N50" s="8"/>
    </row>
    <row r="51" spans="1:14" ht="20" customHeight="1" x14ac:dyDescent="0.3">
      <c r="A51" s="5"/>
      <c r="B51" s="354"/>
      <c r="C51" s="354"/>
      <c r="D51" s="354"/>
      <c r="E51" s="354"/>
      <c r="F51" s="354"/>
      <c r="G51" s="354"/>
      <c r="H51" s="354"/>
      <c r="I51" s="354"/>
      <c r="J51" s="354"/>
      <c r="K51" s="354"/>
      <c r="L51" s="354"/>
      <c r="M51" s="354"/>
      <c r="N51" s="8"/>
    </row>
    <row r="52" spans="1:14" ht="20" customHeight="1" x14ac:dyDescent="0.3">
      <c r="A52" s="5"/>
      <c r="B52" s="354"/>
      <c r="C52" s="354"/>
      <c r="D52" s="354"/>
      <c r="E52" s="354"/>
      <c r="F52" s="354"/>
      <c r="G52" s="354"/>
      <c r="H52" s="354"/>
      <c r="I52" s="354"/>
      <c r="J52" s="354"/>
      <c r="K52" s="354"/>
      <c r="L52" s="354"/>
      <c r="M52" s="354"/>
      <c r="N52" s="8"/>
    </row>
    <row r="53" spans="1:14" ht="20" customHeight="1" x14ac:dyDescent="0.3">
      <c r="A53" s="5"/>
      <c r="B53" s="354"/>
      <c r="C53" s="354"/>
      <c r="D53" s="354"/>
      <c r="E53" s="354"/>
      <c r="F53" s="354"/>
      <c r="G53" s="354"/>
      <c r="H53" s="354"/>
      <c r="I53" s="354"/>
      <c r="J53" s="354"/>
      <c r="K53" s="354"/>
      <c r="L53" s="354"/>
      <c r="M53" s="354"/>
      <c r="N53" s="8"/>
    </row>
    <row r="54" spans="1:14" ht="20" customHeight="1" x14ac:dyDescent="0.3">
      <c r="A54" s="5"/>
      <c r="B54" s="18" t="str">
        <f>B1584</f>
        <v>Better with practice in person</v>
      </c>
      <c r="C54" s="19"/>
      <c r="D54" s="19"/>
      <c r="E54" s="19"/>
      <c r="F54" s="19"/>
      <c r="G54" s="19"/>
      <c r="H54" s="19"/>
      <c r="I54" s="19"/>
      <c r="J54" s="19"/>
      <c r="K54" s="19"/>
      <c r="L54" s="19"/>
      <c r="M54" s="19"/>
      <c r="N54" s="8"/>
    </row>
    <row r="55" spans="1:14" ht="20" customHeight="1" x14ac:dyDescent="0.3">
      <c r="A55" s="5"/>
      <c r="B55" s="354" t="str">
        <f>B1585</f>
        <v xml:space="preserve">After answering each question and seeing your score, reserve a session with me to practice your answers. I encourage you to practice with me to improve your answers, instead of trying to get them perfect on your own. I can offer you many tips that fit your specific needs and situation. If you have an interview coming up fast, I can help you practice quickly. Otherwise, I can best help you if you schedule more than one session, so I can guide your steady improvement. </v>
      </c>
      <c r="C55" s="354"/>
      <c r="D55" s="354"/>
      <c r="E55" s="354"/>
      <c r="F55" s="354"/>
      <c r="G55" s="354"/>
      <c r="H55" s="354"/>
      <c r="I55" s="354"/>
      <c r="J55" s="354"/>
      <c r="K55" s="354"/>
      <c r="L55" s="354"/>
      <c r="M55" s="354"/>
      <c r="N55" s="8"/>
    </row>
    <row r="56" spans="1:14" ht="20" customHeight="1" x14ac:dyDescent="0.3">
      <c r="A56" s="5"/>
      <c r="B56" s="354"/>
      <c r="C56" s="354"/>
      <c r="D56" s="354"/>
      <c r="E56" s="354"/>
      <c r="F56" s="354"/>
      <c r="G56" s="354"/>
      <c r="H56" s="354"/>
      <c r="I56" s="354"/>
      <c r="J56" s="354"/>
      <c r="K56" s="354"/>
      <c r="L56" s="354"/>
      <c r="M56" s="354"/>
      <c r="N56" s="8"/>
    </row>
    <row r="57" spans="1:14" ht="20" customHeight="1" x14ac:dyDescent="0.3">
      <c r="A57" s="5"/>
      <c r="B57" s="354"/>
      <c r="C57" s="354"/>
      <c r="D57" s="354"/>
      <c r="E57" s="354"/>
      <c r="F57" s="354"/>
      <c r="G57" s="354"/>
      <c r="H57" s="354"/>
      <c r="I57" s="354"/>
      <c r="J57" s="354"/>
      <c r="K57" s="354"/>
      <c r="L57" s="354"/>
      <c r="M57" s="354"/>
      <c r="N57" s="8"/>
    </row>
    <row r="58" spans="1:14" ht="20" customHeight="1" x14ac:dyDescent="0.3">
      <c r="A58" s="5"/>
      <c r="B58" s="354"/>
      <c r="C58" s="354"/>
      <c r="D58" s="354"/>
      <c r="E58" s="354"/>
      <c r="F58" s="354"/>
      <c r="G58" s="354"/>
      <c r="H58" s="354"/>
      <c r="I58" s="354"/>
      <c r="J58" s="354"/>
      <c r="K58" s="354"/>
      <c r="L58" s="354"/>
      <c r="M58" s="354"/>
      <c r="N58" s="8"/>
    </row>
    <row r="59" spans="1:14" ht="20" customHeight="1" x14ac:dyDescent="0.3">
      <c r="A59" s="5"/>
      <c r="B59" s="354"/>
      <c r="C59" s="354"/>
      <c r="D59" s="354"/>
      <c r="E59" s="354"/>
      <c r="F59" s="354"/>
      <c r="G59" s="354"/>
      <c r="H59" s="354"/>
      <c r="I59" s="354"/>
      <c r="J59" s="354"/>
      <c r="K59" s="354"/>
      <c r="L59" s="354"/>
      <c r="M59" s="354"/>
      <c r="N59" s="8"/>
    </row>
    <row r="60" spans="1:14" ht="20" customHeight="1" x14ac:dyDescent="0.3">
      <c r="A60" s="5"/>
      <c r="B60" s="18" t="str">
        <f>B1587</f>
        <v>And finally</v>
      </c>
      <c r="C60" s="19"/>
      <c r="D60" s="19"/>
      <c r="E60" s="19"/>
      <c r="F60" s="19"/>
      <c r="G60" s="19"/>
      <c r="H60" s="19"/>
      <c r="I60" s="19"/>
      <c r="J60" s="19"/>
      <c r="K60" s="19"/>
      <c r="L60" s="19"/>
      <c r="M60" s="19"/>
      <c r="N60" s="8"/>
    </row>
    <row r="61" spans="1:14" ht="20" customHeight="1" x14ac:dyDescent="0.3">
      <c r="A61" s="5"/>
      <c r="B61" s="354" t="str">
        <f>B1588</f>
        <v xml:space="preserve">Read on to find other questions the interviewer may ask. Most of these are less common. But you may want to be aware of them now, instead of being surprised in the middle of an interview. For more information, check out the links so you can improve your readiness for just about any kind of question. And get some tips to prepare yourself for an online interview. Lastly, be sure you reserve a spot with me so you can practice your answers in person. I look forward to helping you get that job you deserve. </v>
      </c>
      <c r="C61" s="354"/>
      <c r="D61" s="354"/>
      <c r="E61" s="354"/>
      <c r="F61" s="354"/>
      <c r="G61" s="354"/>
      <c r="H61" s="354"/>
      <c r="I61" s="354"/>
      <c r="J61" s="354"/>
      <c r="K61" s="354"/>
      <c r="L61" s="354"/>
      <c r="M61" s="354"/>
      <c r="N61" s="8"/>
    </row>
    <row r="62" spans="1:14" ht="20" customHeight="1" x14ac:dyDescent="0.3">
      <c r="A62" s="5"/>
      <c r="B62" s="354"/>
      <c r="C62" s="354"/>
      <c r="D62" s="354"/>
      <c r="E62" s="354"/>
      <c r="F62" s="354"/>
      <c r="G62" s="354"/>
      <c r="H62" s="354"/>
      <c r="I62" s="354"/>
      <c r="J62" s="354"/>
      <c r="K62" s="354"/>
      <c r="L62" s="354"/>
      <c r="M62" s="354"/>
      <c r="N62" s="8"/>
    </row>
    <row r="63" spans="1:14" ht="20" customHeight="1" x14ac:dyDescent="0.3">
      <c r="A63" s="5"/>
      <c r="B63" s="354"/>
      <c r="C63" s="354"/>
      <c r="D63" s="354"/>
      <c r="E63" s="354"/>
      <c r="F63" s="354"/>
      <c r="G63" s="354"/>
      <c r="H63" s="354"/>
      <c r="I63" s="354"/>
      <c r="J63" s="354"/>
      <c r="K63" s="354"/>
      <c r="L63" s="354"/>
      <c r="M63" s="354"/>
      <c r="N63" s="8"/>
    </row>
    <row r="64" spans="1:14" ht="20" customHeight="1" x14ac:dyDescent="0.3">
      <c r="A64" s="5"/>
      <c r="B64" s="354"/>
      <c r="C64" s="354"/>
      <c r="D64" s="354"/>
      <c r="E64" s="354"/>
      <c r="F64" s="354"/>
      <c r="G64" s="354"/>
      <c r="H64" s="354"/>
      <c r="I64" s="354"/>
      <c r="J64" s="354"/>
      <c r="K64" s="354"/>
      <c r="L64" s="354"/>
      <c r="M64" s="354"/>
      <c r="N64" s="8"/>
    </row>
    <row r="65" spans="1:14" ht="20" customHeight="1" x14ac:dyDescent="0.3">
      <c r="A65" s="5"/>
      <c r="B65" s="354"/>
      <c r="C65" s="354"/>
      <c r="D65" s="354"/>
      <c r="E65" s="354"/>
      <c r="F65" s="354"/>
      <c r="G65" s="354"/>
      <c r="H65" s="354"/>
      <c r="I65" s="354"/>
      <c r="J65" s="354"/>
      <c r="K65" s="354"/>
      <c r="L65" s="354"/>
      <c r="M65" s="354"/>
      <c r="N65" s="8"/>
    </row>
    <row r="66" spans="1:14" ht="10" customHeight="1" x14ac:dyDescent="0.3">
      <c r="A66" s="5"/>
      <c r="B66" s="355"/>
      <c r="C66" s="355"/>
      <c r="D66" s="355"/>
      <c r="E66" s="355"/>
      <c r="F66" s="355"/>
      <c r="G66" s="355"/>
      <c r="H66" s="355"/>
      <c r="I66" s="355"/>
      <c r="J66" s="355"/>
      <c r="K66" s="355"/>
      <c r="L66" s="355"/>
      <c r="M66" s="355"/>
      <c r="N66" s="8"/>
    </row>
    <row r="67" spans="1:14" ht="45" customHeight="1" x14ac:dyDescent="0.3">
      <c r="A67" s="20">
        <v>0</v>
      </c>
      <c r="B67" s="348" t="s">
        <v>17</v>
      </c>
      <c r="C67" s="348"/>
      <c r="D67" s="348"/>
      <c r="E67" s="348"/>
      <c r="F67" s="348"/>
      <c r="G67" s="348"/>
      <c r="H67" s="348"/>
      <c r="I67" s="348"/>
      <c r="J67" s="348"/>
      <c r="K67" s="348"/>
      <c r="L67" s="348"/>
      <c r="M67" s="348"/>
      <c r="N67" s="21" t="s">
        <v>16</v>
      </c>
    </row>
    <row r="68" spans="1:14" ht="10.25" customHeight="1" x14ac:dyDescent="0.3">
      <c r="A68" s="22"/>
      <c r="B68" s="23"/>
      <c r="C68" s="23"/>
      <c r="D68" s="23"/>
      <c r="E68" s="23"/>
      <c r="F68" s="23"/>
      <c r="G68" s="23"/>
      <c r="H68" s="24"/>
      <c r="I68" s="23"/>
      <c r="J68" s="23"/>
      <c r="K68" s="23"/>
      <c r="L68" s="23"/>
      <c r="M68" s="23"/>
      <c r="N68" s="25"/>
    </row>
    <row r="69" spans="1:14" ht="15" customHeight="1" x14ac:dyDescent="0.3">
      <c r="A69" s="22"/>
      <c r="B69" s="349" t="s">
        <v>18</v>
      </c>
      <c r="C69" s="349"/>
      <c r="D69" s="349"/>
      <c r="E69" s="349"/>
      <c r="F69" s="349"/>
      <c r="G69" s="349"/>
      <c r="H69" s="349"/>
      <c r="I69" s="349"/>
      <c r="J69" s="349"/>
      <c r="K69" s="349"/>
      <c r="L69" s="349"/>
      <c r="M69" s="349"/>
      <c r="N69" s="25"/>
    </row>
    <row r="70" spans="1:14" ht="15" customHeight="1" x14ac:dyDescent="0.3">
      <c r="A70" s="22"/>
      <c r="B70" s="349"/>
      <c r="C70" s="349"/>
      <c r="D70" s="349"/>
      <c r="E70" s="349"/>
      <c r="F70" s="349"/>
      <c r="G70" s="349"/>
      <c r="H70" s="349"/>
      <c r="I70" s="349"/>
      <c r="J70" s="349"/>
      <c r="K70" s="349"/>
      <c r="L70" s="349"/>
      <c r="M70" s="349"/>
      <c r="N70" s="25"/>
    </row>
    <row r="71" spans="1:14" ht="15" customHeight="1" x14ac:dyDescent="0.3">
      <c r="A71" s="22"/>
      <c r="B71" s="26"/>
      <c r="C71" s="26"/>
      <c r="D71" s="26"/>
      <c r="E71" s="26"/>
      <c r="F71" s="26"/>
      <c r="G71" s="26"/>
      <c r="H71" s="27"/>
      <c r="I71" s="26"/>
      <c r="J71" s="26"/>
      <c r="K71" s="26"/>
      <c r="L71" s="26"/>
      <c r="M71" s="26"/>
      <c r="N71" s="25"/>
    </row>
    <row r="72" spans="1:14" ht="10.25" customHeight="1" x14ac:dyDescent="0.3">
      <c r="A72" s="22"/>
      <c r="B72" s="350" t="str">
        <f>C1594</f>
        <v>APPLICANT TRACKING SYSTEM</v>
      </c>
      <c r="C72" s="350"/>
      <c r="D72" s="26"/>
      <c r="E72" s="26"/>
      <c r="F72" s="351" t="str">
        <f>E1594</f>
        <v>SHORTLIST SCREENING INTERVIEW</v>
      </c>
      <c r="G72" s="351"/>
      <c r="H72" s="24"/>
      <c r="I72" s="351" t="str">
        <f>G1594</f>
        <v>HUMAN RESOURCE INTERVIEW</v>
      </c>
      <c r="J72" s="351"/>
      <c r="K72" s="26"/>
      <c r="L72" s="351" t="str">
        <f>I1594</f>
        <v>HIRING MANAGER INTERVIEW</v>
      </c>
      <c r="M72" s="351"/>
      <c r="N72" s="25"/>
    </row>
    <row r="73" spans="1:14" ht="15" customHeight="1" x14ac:dyDescent="0.3">
      <c r="A73" s="22"/>
      <c r="B73" s="350"/>
      <c r="C73" s="350"/>
      <c r="D73" s="26"/>
      <c r="E73" s="26"/>
      <c r="F73" s="351"/>
      <c r="G73" s="351"/>
      <c r="H73" s="24"/>
      <c r="I73" s="351"/>
      <c r="J73" s="351"/>
      <c r="K73" s="26"/>
      <c r="L73" s="351"/>
      <c r="M73" s="351"/>
      <c r="N73" s="25"/>
    </row>
    <row r="74" spans="1:14" ht="15" customHeight="1" x14ac:dyDescent="0.3">
      <c r="A74" s="22"/>
      <c r="B74" s="350"/>
      <c r="C74" s="350"/>
      <c r="D74" s="352" t="str">
        <f>D1594</f>
        <v>accepted résumé</v>
      </c>
      <c r="E74" s="352"/>
      <c r="F74" s="351"/>
      <c r="G74" s="351"/>
      <c r="H74" s="28" t="str">
        <f>F1594</f>
        <v>to</v>
      </c>
      <c r="I74" s="351"/>
      <c r="J74" s="351"/>
      <c r="K74" s="28" t="str">
        <f>H1594</f>
        <v>to</v>
      </c>
      <c r="L74" s="351"/>
      <c r="M74" s="351"/>
      <c r="N74" s="25"/>
    </row>
    <row r="75" spans="1:14" ht="15" customHeight="1" x14ac:dyDescent="0.3">
      <c r="A75" s="22"/>
      <c r="B75" s="350"/>
      <c r="C75" s="350"/>
      <c r="D75" s="352"/>
      <c r="E75" s="352"/>
      <c r="F75" s="351"/>
      <c r="G75" s="351"/>
      <c r="H75" s="28"/>
      <c r="I75" s="351"/>
      <c r="J75" s="351"/>
      <c r="K75" s="26"/>
      <c r="L75" s="351"/>
      <c r="M75" s="351"/>
      <c r="N75" s="25"/>
    </row>
    <row r="76" spans="1:14" ht="10.25" customHeight="1" x14ac:dyDescent="0.3">
      <c r="A76" s="22"/>
      <c r="B76" s="350"/>
      <c r="C76" s="350"/>
      <c r="D76" s="26"/>
      <c r="E76" s="26"/>
      <c r="F76" s="351"/>
      <c r="G76" s="351"/>
      <c r="H76" s="29"/>
      <c r="I76" s="351"/>
      <c r="J76" s="351"/>
      <c r="K76" s="26"/>
      <c r="L76" s="351"/>
      <c r="M76" s="351"/>
      <c r="N76" s="25"/>
    </row>
    <row r="77" spans="1:14" ht="15" customHeight="1" thickBot="1" x14ac:dyDescent="0.35">
      <c r="A77" s="22"/>
      <c r="B77" s="26"/>
      <c r="C77" s="26"/>
      <c r="D77" s="26"/>
      <c r="E77" s="26"/>
      <c r="F77" s="26"/>
      <c r="G77" s="26"/>
      <c r="H77" s="27"/>
      <c r="I77" s="26"/>
      <c r="J77" s="26"/>
      <c r="K77" s="26"/>
      <c r="L77" s="26"/>
      <c r="M77" s="26"/>
      <c r="N77" s="25"/>
    </row>
    <row r="78" spans="1:14" ht="15" customHeight="1" thickTop="1" x14ac:dyDescent="0.3">
      <c r="A78" s="22"/>
      <c r="B78" s="30" t="s">
        <v>19</v>
      </c>
      <c r="C78" s="23"/>
      <c r="D78" s="23"/>
      <c r="E78" s="339" t="s">
        <v>20</v>
      </c>
      <c r="F78" s="340"/>
      <c r="G78" s="340"/>
      <c r="H78" s="340"/>
      <c r="I78" s="340"/>
      <c r="J78" s="340"/>
      <c r="K78" s="340"/>
      <c r="L78" s="340"/>
      <c r="M78" s="341"/>
      <c r="N78" s="25"/>
    </row>
    <row r="79" spans="1:14" ht="15" customHeight="1" thickBot="1" x14ac:dyDescent="0.35">
      <c r="A79" s="22"/>
      <c r="B79" s="30" t="s">
        <v>21</v>
      </c>
      <c r="C79" s="23"/>
      <c r="D79" s="23"/>
      <c r="E79" s="342"/>
      <c r="F79" s="343"/>
      <c r="G79" s="343"/>
      <c r="H79" s="343"/>
      <c r="I79" s="343"/>
      <c r="J79" s="343"/>
      <c r="K79" s="343"/>
      <c r="L79" s="343"/>
      <c r="M79" s="344"/>
      <c r="N79" s="25"/>
    </row>
    <row r="80" spans="1:14" ht="10.25" customHeight="1" thickTop="1" x14ac:dyDescent="0.3">
      <c r="A80" s="22"/>
      <c r="B80" s="26"/>
      <c r="C80" s="26"/>
      <c r="D80" s="26"/>
      <c r="E80" s="26"/>
      <c r="F80" s="26"/>
      <c r="G80" s="26"/>
      <c r="H80" s="27"/>
      <c r="I80" s="26"/>
      <c r="J80" s="26"/>
      <c r="K80" s="26"/>
      <c r="L80" s="26"/>
      <c r="M80" s="26"/>
      <c r="N80" s="25"/>
    </row>
    <row r="81" spans="1:62" ht="15" customHeight="1" x14ac:dyDescent="0.3">
      <c r="A81" s="345" t="str">
        <f>IF(OR($E$78=$BF$96,$E$78=""),"+","")</f>
        <v/>
      </c>
      <c r="B81" s="346" t="str">
        <f>C1608</f>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C81" s="346"/>
      <c r="D81" s="346"/>
      <c r="E81" s="346"/>
      <c r="F81" s="346"/>
      <c r="G81" s="346"/>
      <c r="H81" s="346"/>
      <c r="I81" s="346"/>
      <c r="J81" s="346"/>
      <c r="K81" s="346"/>
      <c r="L81" s="346"/>
      <c r="M81" s="346"/>
      <c r="N81" s="347" t="str">
        <f>IF(OR($E$78=$BF$96,$E$78=""),"+","")</f>
        <v/>
      </c>
    </row>
    <row r="82" spans="1:62" ht="15" customHeight="1" x14ac:dyDescent="0.3">
      <c r="A82" s="345"/>
      <c r="B82" s="346"/>
      <c r="C82" s="346"/>
      <c r="D82" s="346"/>
      <c r="E82" s="346"/>
      <c r="F82" s="346"/>
      <c r="G82" s="346"/>
      <c r="H82" s="346"/>
      <c r="I82" s="346"/>
      <c r="J82" s="346"/>
      <c r="K82" s="346"/>
      <c r="L82" s="346"/>
      <c r="M82" s="346"/>
      <c r="N82" s="347"/>
      <c r="BF82" s="31"/>
      <c r="BH82" s="31"/>
      <c r="BI82" s="31"/>
      <c r="BJ82" s="31"/>
    </row>
    <row r="83" spans="1:62" ht="20" customHeight="1" x14ac:dyDescent="0.3">
      <c r="A83" s="345"/>
      <c r="B83" s="346"/>
      <c r="C83" s="346"/>
      <c r="D83" s="346"/>
      <c r="E83" s="346"/>
      <c r="F83" s="346"/>
      <c r="G83" s="346"/>
      <c r="H83" s="346"/>
      <c r="I83" s="346"/>
      <c r="J83" s="346"/>
      <c r="K83" s="346"/>
      <c r="L83" s="346"/>
      <c r="M83" s="346"/>
      <c r="N83" s="347"/>
    </row>
    <row r="84" spans="1:62" ht="20" customHeight="1" x14ac:dyDescent="0.3">
      <c r="A84" s="345"/>
      <c r="B84" s="346"/>
      <c r="C84" s="346"/>
      <c r="D84" s="346"/>
      <c r="E84" s="346"/>
      <c r="F84" s="346"/>
      <c r="G84" s="346"/>
      <c r="H84" s="346"/>
      <c r="I84" s="346"/>
      <c r="J84" s="346"/>
      <c r="K84" s="346"/>
      <c r="L84" s="346"/>
      <c r="M84" s="346"/>
      <c r="N84" s="347"/>
    </row>
    <row r="85" spans="1:62" ht="20" customHeight="1" x14ac:dyDescent="0.3">
      <c r="A85" s="345"/>
      <c r="B85" s="346"/>
      <c r="C85" s="346"/>
      <c r="D85" s="346"/>
      <c r="E85" s="346"/>
      <c r="F85" s="346"/>
      <c r="G85" s="346"/>
      <c r="H85" s="346"/>
      <c r="I85" s="346"/>
      <c r="J85" s="346"/>
      <c r="K85" s="346"/>
      <c r="L85" s="346"/>
      <c r="M85" s="346"/>
      <c r="N85" s="347"/>
      <c r="BF85" s="31"/>
      <c r="BH85" s="31"/>
      <c r="BI85" s="31"/>
      <c r="BJ85" s="31"/>
    </row>
    <row r="86" spans="1:62" ht="20" customHeight="1" x14ac:dyDescent="0.3">
      <c r="A86" s="345"/>
      <c r="B86" s="346" t="str">
        <f>IF(E78="","",C1609)</f>
        <v xml:space="preserve">Because these programs receive more applications than they have time to personally review, they may rely more and more on computers to process your interest. The first screening process could be with a computer, evaluating your responses with programmed algorithms. Each program has their own unique set of interviews. Some utilize computerized case study interviews. It may be difficult to fully prepare for the presentation and other elements of such interview types. </v>
      </c>
      <c r="C86" s="346"/>
      <c r="D86" s="346"/>
      <c r="E86" s="346"/>
      <c r="F86" s="346"/>
      <c r="G86" s="346"/>
      <c r="H86" s="346"/>
      <c r="I86" s="346"/>
      <c r="J86" s="346"/>
      <c r="K86" s="346"/>
      <c r="L86" s="346"/>
      <c r="M86" s="346"/>
      <c r="N86" s="347"/>
      <c r="BF86" s="31"/>
      <c r="BH86" s="31"/>
      <c r="BI86" s="31"/>
      <c r="BJ86" s="31"/>
    </row>
    <row r="87" spans="1:62" ht="20" customHeight="1" x14ac:dyDescent="0.3">
      <c r="A87" s="345"/>
      <c r="B87" s="346"/>
      <c r="C87" s="346"/>
      <c r="D87" s="346"/>
      <c r="E87" s="346"/>
      <c r="F87" s="346"/>
      <c r="G87" s="346"/>
      <c r="H87" s="346"/>
      <c r="I87" s="346"/>
      <c r="J87" s="346"/>
      <c r="K87" s="346"/>
      <c r="L87" s="346"/>
      <c r="M87" s="346"/>
      <c r="N87" s="347"/>
      <c r="BF87" s="31"/>
      <c r="BH87" s="31"/>
      <c r="BI87" s="31"/>
      <c r="BJ87" s="31"/>
    </row>
    <row r="88" spans="1:62" ht="20" customHeight="1" x14ac:dyDescent="0.3">
      <c r="A88" s="345"/>
      <c r="B88" s="346"/>
      <c r="C88" s="346"/>
      <c r="D88" s="346"/>
      <c r="E88" s="346"/>
      <c r="F88" s="346"/>
      <c r="G88" s="346"/>
      <c r="H88" s="346"/>
      <c r="I88" s="346"/>
      <c r="J88" s="346"/>
      <c r="K88" s="346"/>
      <c r="L88" s="346"/>
      <c r="M88" s="346"/>
      <c r="N88" s="347"/>
      <c r="BF88" s="31"/>
      <c r="BH88" s="31"/>
      <c r="BI88" s="31"/>
      <c r="BJ88" s="31"/>
    </row>
    <row r="89" spans="1:62" ht="20" customHeight="1" x14ac:dyDescent="0.3">
      <c r="A89" s="345"/>
      <c r="B89" s="346"/>
      <c r="C89" s="346"/>
      <c r="D89" s="346"/>
      <c r="E89" s="346"/>
      <c r="F89" s="346"/>
      <c r="G89" s="346"/>
      <c r="H89" s="346"/>
      <c r="I89" s="346"/>
      <c r="J89" s="346"/>
      <c r="K89" s="346"/>
      <c r="L89" s="346"/>
      <c r="M89" s="346"/>
      <c r="N89" s="347"/>
      <c r="BF89" s="31"/>
      <c r="BH89" s="31"/>
      <c r="BI89" s="31"/>
      <c r="BJ89" s="31"/>
    </row>
    <row r="90" spans="1:62" ht="20" customHeight="1" x14ac:dyDescent="0.3">
      <c r="A90" s="345"/>
      <c r="B90" s="346"/>
      <c r="C90" s="346"/>
      <c r="D90" s="346"/>
      <c r="E90" s="346"/>
      <c r="F90" s="346"/>
      <c r="G90" s="346"/>
      <c r="H90" s="346"/>
      <c r="I90" s="346"/>
      <c r="J90" s="346"/>
      <c r="K90" s="346"/>
      <c r="L90" s="346"/>
      <c r="M90" s="346"/>
      <c r="N90" s="347"/>
      <c r="BF90" s="31"/>
      <c r="BH90" s="31"/>
      <c r="BI90" s="31"/>
      <c r="BJ90" s="31"/>
    </row>
    <row r="91" spans="1:62" ht="20" customHeight="1" x14ac:dyDescent="0.3">
      <c r="A91" s="345"/>
      <c r="B91" s="346" t="str">
        <f>IF(E78="","",C1610)</f>
        <v>Try to find out how long is each interview. Half hour? Full hour? Screening interviews can be as quick as ten minutes, with only two or three questions. Let's prepare for all types. Not all interviews will have a dozen questions, but you will do better to prepare for as many you may get. To get the most out of this tool, first fill in these fields below. Of course, this information is kept secure with you. These details will personalize the example answers to fit your specific experiences.</v>
      </c>
      <c r="C91" s="346"/>
      <c r="D91" s="346"/>
      <c r="E91" s="346"/>
      <c r="F91" s="346"/>
      <c r="G91" s="346"/>
      <c r="H91" s="346"/>
      <c r="I91" s="346"/>
      <c r="J91" s="346"/>
      <c r="K91" s="346"/>
      <c r="L91" s="346"/>
      <c r="M91" s="346"/>
      <c r="N91" s="347"/>
      <c r="BF91" s="31"/>
      <c r="BH91" s="31"/>
      <c r="BI91" s="31"/>
      <c r="BJ91" s="31"/>
    </row>
    <row r="92" spans="1:62" ht="20" customHeight="1" x14ac:dyDescent="0.3">
      <c r="A92" s="345"/>
      <c r="B92" s="346"/>
      <c r="C92" s="346"/>
      <c r="D92" s="346"/>
      <c r="E92" s="346"/>
      <c r="F92" s="346"/>
      <c r="G92" s="346"/>
      <c r="H92" s="346"/>
      <c r="I92" s="346"/>
      <c r="J92" s="346"/>
      <c r="K92" s="346"/>
      <c r="L92" s="346"/>
      <c r="M92" s="346"/>
      <c r="N92" s="347"/>
      <c r="BF92" s="31"/>
      <c r="BH92" s="31"/>
      <c r="BI92" s="31"/>
      <c r="BJ92" s="31"/>
    </row>
    <row r="93" spans="1:62" ht="20" customHeight="1" x14ac:dyDescent="0.3">
      <c r="A93" s="345"/>
      <c r="B93" s="346"/>
      <c r="C93" s="346"/>
      <c r="D93" s="346"/>
      <c r="E93" s="346"/>
      <c r="F93" s="346"/>
      <c r="G93" s="346"/>
      <c r="H93" s="346"/>
      <c r="I93" s="346"/>
      <c r="J93" s="346"/>
      <c r="K93" s="346"/>
      <c r="L93" s="346"/>
      <c r="M93" s="346"/>
      <c r="N93" s="347"/>
      <c r="BF93" s="31"/>
      <c r="BH93" s="31"/>
      <c r="BI93" s="31"/>
      <c r="BJ93" s="31"/>
    </row>
    <row r="94" spans="1:62" ht="20" customHeight="1" x14ac:dyDescent="0.3">
      <c r="A94" s="345"/>
      <c r="B94" s="346"/>
      <c r="C94" s="346"/>
      <c r="D94" s="346"/>
      <c r="E94" s="346"/>
      <c r="F94" s="346"/>
      <c r="G94" s="346"/>
      <c r="H94" s="346"/>
      <c r="I94" s="346"/>
      <c r="J94" s="346"/>
      <c r="K94" s="346"/>
      <c r="L94" s="346"/>
      <c r="M94" s="346"/>
      <c r="N94" s="347"/>
      <c r="BF94" s="31"/>
      <c r="BH94" s="31"/>
      <c r="BI94" s="31"/>
      <c r="BJ94" s="31"/>
    </row>
    <row r="95" spans="1:62" ht="20" customHeight="1" x14ac:dyDescent="0.3">
      <c r="A95" s="345"/>
      <c r="B95" s="346"/>
      <c r="C95" s="346"/>
      <c r="D95" s="346"/>
      <c r="E95" s="346"/>
      <c r="F95" s="346"/>
      <c r="G95" s="346"/>
      <c r="H95" s="346"/>
      <c r="I95" s="346"/>
      <c r="J95" s="346"/>
      <c r="K95" s="346"/>
      <c r="L95" s="346"/>
      <c r="M95" s="346"/>
      <c r="N95" s="347"/>
    </row>
    <row r="96" spans="1:62" ht="20" customHeight="1" x14ac:dyDescent="0.3">
      <c r="A96" s="345"/>
      <c r="B96" s="346"/>
      <c r="C96" s="346"/>
      <c r="D96" s="346"/>
      <c r="E96" s="346"/>
      <c r="F96" s="346"/>
      <c r="G96" s="346"/>
      <c r="H96" s="346"/>
      <c r="I96" s="346"/>
      <c r="J96" s="346"/>
      <c r="K96" s="346"/>
      <c r="L96" s="346"/>
      <c r="M96" s="346"/>
      <c r="N96" s="347"/>
      <c r="BF96" s="32"/>
    </row>
    <row r="97" spans="1:14" ht="20" customHeight="1" thickBot="1" x14ac:dyDescent="0.35">
      <c r="A97" s="345"/>
      <c r="B97" s="33" t="s">
        <v>22</v>
      </c>
      <c r="C97" s="34"/>
      <c r="D97" s="33"/>
      <c r="E97" s="33"/>
      <c r="F97" s="33"/>
      <c r="G97" s="33"/>
      <c r="H97" s="33"/>
      <c r="I97" s="33"/>
      <c r="J97" s="33"/>
      <c r="K97" s="33"/>
      <c r="L97" s="33"/>
      <c r="M97" s="33"/>
      <c r="N97" s="347"/>
    </row>
    <row r="98" spans="1:14" ht="20" customHeight="1" thickTop="1" thickBot="1" x14ac:dyDescent="0.35">
      <c r="A98" s="345"/>
      <c r="B98" s="33"/>
      <c r="C98" s="33"/>
      <c r="D98" s="35" t="str">
        <f>C1613</f>
        <v>Your first name:</v>
      </c>
      <c r="E98" s="331"/>
      <c r="F98" s="332"/>
      <c r="G98" s="332"/>
      <c r="H98" s="332"/>
      <c r="I98" s="332"/>
      <c r="J98" s="332"/>
      <c r="K98" s="332"/>
      <c r="L98" s="332"/>
      <c r="M98" s="333"/>
      <c r="N98" s="347"/>
    </row>
    <row r="99" spans="1:14" ht="20" customHeight="1" thickTop="1" thickBot="1" x14ac:dyDescent="0.35">
      <c r="A99" s="345"/>
      <c r="B99" s="33"/>
      <c r="C99" s="33"/>
      <c r="D99" s="35" t="str">
        <f t="shared" ref="D99:D101" si="0">C1614</f>
        <v>Your last name:</v>
      </c>
      <c r="E99" s="331"/>
      <c r="F99" s="332"/>
      <c r="G99" s="332"/>
      <c r="H99" s="332"/>
      <c r="I99" s="332"/>
      <c r="J99" s="332"/>
      <c r="K99" s="332"/>
      <c r="L99" s="332"/>
      <c r="M99" s="333"/>
      <c r="N99" s="347"/>
    </row>
    <row r="100" spans="1:14" ht="20" customHeight="1" thickTop="1" thickBot="1" x14ac:dyDescent="0.35">
      <c r="A100" s="345"/>
      <c r="B100" s="33"/>
      <c r="C100" s="33"/>
      <c r="D100" s="35" t="str">
        <f t="shared" si="0"/>
        <v>Position/role:</v>
      </c>
      <c r="E100" s="331"/>
      <c r="F100" s="332"/>
      <c r="G100" s="332"/>
      <c r="H100" s="332"/>
      <c r="I100" s="332"/>
      <c r="J100" s="332"/>
      <c r="K100" s="332"/>
      <c r="L100" s="332"/>
      <c r="M100" s="333"/>
      <c r="N100" s="347"/>
    </row>
    <row r="101" spans="1:14" ht="20" customHeight="1" thickTop="1" thickBot="1" x14ac:dyDescent="0.35">
      <c r="A101" s="22"/>
      <c r="B101" s="33"/>
      <c r="C101" s="33"/>
      <c r="D101" s="35" t="str">
        <f t="shared" si="0"/>
        <v>Applying to:</v>
      </c>
      <c r="E101" s="331"/>
      <c r="F101" s="332"/>
      <c r="G101" s="332"/>
      <c r="H101" s="332"/>
      <c r="I101" s="332"/>
      <c r="J101" s="332"/>
      <c r="K101" s="332"/>
      <c r="L101" s="332"/>
      <c r="M101" s="333"/>
      <c r="N101" s="25"/>
    </row>
    <row r="102" spans="1:14" ht="20" customHeight="1" thickTop="1" x14ac:dyDescent="0.3">
      <c r="A102" s="22"/>
      <c r="B102" s="334" t="str">
        <f>IF(E78&lt;&gt;"","Now consider how the interviewer evaluates your answers.","")</f>
        <v>Now consider how the interviewer evaluates your answers.</v>
      </c>
      <c r="C102" s="334"/>
      <c r="D102" s="334"/>
      <c r="E102" s="334"/>
      <c r="F102" s="334"/>
      <c r="G102" s="334"/>
      <c r="H102" s="334"/>
      <c r="I102" s="334"/>
      <c r="J102" s="334"/>
      <c r="K102" s="334"/>
      <c r="L102" s="334"/>
      <c r="M102" s="334"/>
      <c r="N102" s="25"/>
    </row>
    <row r="103" spans="1:14" ht="10" customHeight="1" x14ac:dyDescent="0.3">
      <c r="A103" s="22"/>
      <c r="B103" s="334"/>
      <c r="C103" s="334"/>
      <c r="D103" s="334"/>
      <c r="E103" s="334"/>
      <c r="F103" s="334"/>
      <c r="G103" s="334"/>
      <c r="H103" s="334"/>
      <c r="I103" s="334"/>
      <c r="J103" s="334"/>
      <c r="K103" s="334"/>
      <c r="L103" s="334"/>
      <c r="M103" s="334"/>
      <c r="N103" s="25"/>
    </row>
    <row r="104" spans="1:14" ht="5" customHeight="1" x14ac:dyDescent="0.3">
      <c r="A104" s="36"/>
      <c r="B104" s="37"/>
      <c r="C104" s="37"/>
      <c r="D104" s="37"/>
      <c r="E104" s="37"/>
      <c r="F104" s="37"/>
      <c r="G104" s="37"/>
      <c r="H104" s="38"/>
      <c r="I104" s="37"/>
      <c r="J104" s="37"/>
      <c r="K104" s="37"/>
      <c r="L104" s="37"/>
      <c r="M104" s="37"/>
      <c r="N104" s="39"/>
    </row>
    <row r="105" spans="1:14" ht="30" customHeight="1" x14ac:dyDescent="0.3">
      <c r="A105" s="40" t="s">
        <v>15</v>
      </c>
      <c r="B105" s="292" t="s">
        <v>23</v>
      </c>
      <c r="C105" s="292"/>
      <c r="D105" s="292"/>
      <c r="E105" s="292"/>
      <c r="F105" s="292"/>
      <c r="G105" s="292"/>
      <c r="H105" s="292"/>
      <c r="I105" s="292"/>
      <c r="J105" s="292"/>
      <c r="K105" s="292"/>
      <c r="L105" s="292"/>
      <c r="M105" s="41"/>
      <c r="N105" s="42" t="s">
        <v>16</v>
      </c>
    </row>
    <row r="106" spans="1:14" x14ac:dyDescent="0.3">
      <c r="A106" s="43"/>
      <c r="B106" s="44"/>
      <c r="C106" s="44"/>
      <c r="D106" s="44"/>
      <c r="E106" s="44"/>
      <c r="F106" s="44"/>
      <c r="G106" s="44"/>
      <c r="H106" s="45"/>
      <c r="I106" s="44"/>
      <c r="J106" s="44"/>
      <c r="K106" s="44"/>
      <c r="L106" s="44"/>
      <c r="M106" s="44"/>
      <c r="N106" s="46"/>
    </row>
    <row r="107" spans="1:14" x14ac:dyDescent="0.3">
      <c r="A107" s="43"/>
      <c r="B107" s="44"/>
      <c r="C107" s="44"/>
      <c r="D107" s="44"/>
      <c r="E107" s="44"/>
      <c r="F107" s="44"/>
      <c r="G107" s="44"/>
      <c r="H107" s="45"/>
      <c r="I107" s="44"/>
      <c r="J107" s="44"/>
      <c r="K107" s="44"/>
      <c r="L107" s="44"/>
      <c r="M107" s="44"/>
      <c r="N107" s="46"/>
    </row>
    <row r="108" spans="1:14" ht="45" customHeight="1" x14ac:dyDescent="0.3">
      <c r="A108" s="43"/>
      <c r="B108" s="44"/>
      <c r="C108" s="44"/>
      <c r="D108" s="44"/>
      <c r="E108" s="44"/>
      <c r="F108" s="44"/>
      <c r="G108" s="44"/>
      <c r="H108" s="45"/>
      <c r="I108" s="44"/>
      <c r="J108" s="44"/>
      <c r="K108" s="44"/>
      <c r="L108" s="44"/>
      <c r="M108" s="44"/>
      <c r="N108" s="46"/>
    </row>
    <row r="109" spans="1:14" x14ac:dyDescent="0.3">
      <c r="A109" s="43"/>
      <c r="B109" s="44"/>
      <c r="C109" s="44"/>
      <c r="D109" s="44"/>
      <c r="E109" s="44"/>
      <c r="F109" s="44"/>
      <c r="G109" s="44"/>
      <c r="H109" s="45"/>
      <c r="I109" s="44"/>
      <c r="J109" s="44"/>
      <c r="K109" s="44"/>
      <c r="L109" s="44"/>
      <c r="M109" s="44"/>
      <c r="N109" s="46"/>
    </row>
    <row r="110" spans="1:14" ht="30" customHeight="1" x14ac:dyDescent="0.3">
      <c r="A110" s="43"/>
      <c r="B110" s="44"/>
      <c r="C110" s="44"/>
      <c r="D110" s="44"/>
      <c r="E110" s="44"/>
      <c r="F110" s="44"/>
      <c r="G110" s="44"/>
      <c r="H110" s="45"/>
      <c r="I110" s="44"/>
      <c r="J110" s="44"/>
      <c r="K110" s="44"/>
      <c r="L110" s="44"/>
      <c r="M110" s="44"/>
      <c r="N110" s="46"/>
    </row>
    <row r="111" spans="1:14" ht="30" customHeight="1" x14ac:dyDescent="0.3">
      <c r="A111" s="43"/>
      <c r="B111" s="44"/>
      <c r="C111" s="44"/>
      <c r="D111" s="44"/>
      <c r="E111" s="44"/>
      <c r="F111" s="44"/>
      <c r="G111" s="44"/>
      <c r="H111" s="45"/>
      <c r="I111" s="44"/>
      <c r="J111" s="44"/>
      <c r="K111" s="44"/>
      <c r="L111" s="44"/>
      <c r="M111" s="44"/>
      <c r="N111" s="46"/>
    </row>
    <row r="112" spans="1:14" ht="30" customHeight="1" x14ac:dyDescent="0.3">
      <c r="A112" s="43"/>
      <c r="B112" s="44"/>
      <c r="C112" s="44"/>
      <c r="D112" s="44"/>
      <c r="E112" s="44"/>
      <c r="F112" s="44"/>
      <c r="G112" s="44"/>
      <c r="H112" s="45"/>
      <c r="I112" s="44"/>
      <c r="J112" s="44"/>
      <c r="K112" s="44"/>
      <c r="L112" s="44"/>
      <c r="M112" s="44"/>
      <c r="N112" s="46"/>
    </row>
    <row r="113" spans="1:64" x14ac:dyDescent="0.3">
      <c r="A113" s="43"/>
      <c r="B113" s="47"/>
      <c r="C113" s="44"/>
      <c r="D113" s="44"/>
      <c r="E113" s="44"/>
      <c r="F113" s="44"/>
      <c r="G113" s="44"/>
      <c r="H113" s="45"/>
      <c r="I113" s="44"/>
      <c r="J113" s="44"/>
      <c r="K113" s="44"/>
      <c r="L113" s="44"/>
      <c r="M113" s="44"/>
      <c r="N113" s="46"/>
    </row>
    <row r="114" spans="1:64" x14ac:dyDescent="0.3">
      <c r="A114" s="43"/>
      <c r="B114" s="44"/>
      <c r="C114" s="44"/>
      <c r="D114" s="44"/>
      <c r="E114" s="44"/>
      <c r="F114" s="44"/>
      <c r="G114" s="44"/>
      <c r="H114" s="45"/>
      <c r="I114" s="44"/>
      <c r="J114" s="44"/>
      <c r="K114" s="44"/>
      <c r="L114" s="44"/>
      <c r="M114" s="44"/>
      <c r="N114" s="46"/>
    </row>
    <row r="115" spans="1:64" ht="30" customHeight="1" x14ac:dyDescent="0.3">
      <c r="A115" s="43"/>
      <c r="B115" s="44"/>
      <c r="C115" s="44"/>
      <c r="D115" s="44"/>
      <c r="E115" s="44"/>
      <c r="F115" s="44"/>
      <c r="G115" s="44"/>
      <c r="H115" s="45"/>
      <c r="I115" s="44"/>
      <c r="J115" s="44"/>
      <c r="K115" s="44"/>
      <c r="L115" s="44"/>
      <c r="M115" s="44"/>
      <c r="N115" s="46"/>
    </row>
    <row r="116" spans="1:64" ht="30" customHeight="1" x14ac:dyDescent="0.3">
      <c r="A116" s="43"/>
      <c r="B116" s="44"/>
      <c r="C116" s="44"/>
      <c r="D116" s="44"/>
      <c r="E116" s="44"/>
      <c r="F116" s="44"/>
      <c r="G116" s="44"/>
      <c r="H116" s="45"/>
      <c r="I116" s="44"/>
      <c r="J116" s="44"/>
      <c r="K116" s="44"/>
      <c r="L116" s="44"/>
      <c r="M116" s="44"/>
      <c r="N116" s="46"/>
      <c r="BB116" s="48"/>
      <c r="BC116" s="48"/>
    </row>
    <row r="117" spans="1:64" x14ac:dyDescent="0.3">
      <c r="A117" s="43"/>
      <c r="B117" s="44"/>
      <c r="C117" s="44"/>
      <c r="D117" s="44"/>
      <c r="E117" s="44"/>
      <c r="F117" s="44"/>
      <c r="G117" s="44"/>
      <c r="H117" s="45"/>
      <c r="I117" s="44"/>
      <c r="J117" s="44"/>
      <c r="K117" s="44"/>
      <c r="L117" s="44"/>
      <c r="M117" s="44"/>
      <c r="N117" s="46"/>
      <c r="BB117" s="48"/>
      <c r="BC117" s="48"/>
      <c r="BD117" s="49"/>
      <c r="BL117" s="48"/>
    </row>
    <row r="118" spans="1:64" x14ac:dyDescent="0.3">
      <c r="A118" s="43"/>
      <c r="B118" s="44"/>
      <c r="C118" s="44"/>
      <c r="D118" s="44"/>
      <c r="E118" s="44"/>
      <c r="F118" s="44"/>
      <c r="G118" s="44"/>
      <c r="H118" s="45"/>
      <c r="I118" s="44"/>
      <c r="J118" s="44"/>
      <c r="K118" s="44"/>
      <c r="L118" s="44"/>
      <c r="M118" s="44"/>
      <c r="N118" s="46"/>
      <c r="BB118" s="48"/>
      <c r="BC118" s="48"/>
      <c r="BD118" s="49"/>
      <c r="BL118" s="48"/>
    </row>
    <row r="119" spans="1:64" ht="20" customHeight="1" x14ac:dyDescent="0.3">
      <c r="A119" s="43"/>
      <c r="B119" s="44"/>
      <c r="C119" s="44"/>
      <c r="D119" s="44"/>
      <c r="E119" s="44"/>
      <c r="F119" s="44"/>
      <c r="G119" s="44"/>
      <c r="H119" s="45"/>
      <c r="I119" s="44"/>
      <c r="J119" s="44"/>
      <c r="K119" s="44"/>
      <c r="L119" s="44"/>
      <c r="M119" s="44"/>
      <c r="N119" s="46"/>
      <c r="BB119" s="48"/>
      <c r="BC119" s="48"/>
    </row>
    <row r="120" spans="1:64" ht="20" customHeight="1" x14ac:dyDescent="0.3">
      <c r="A120" s="43"/>
      <c r="B120" s="44"/>
      <c r="C120" s="44"/>
      <c r="D120" s="44"/>
      <c r="E120" s="44"/>
      <c r="F120" s="44"/>
      <c r="G120" s="44"/>
      <c r="H120" s="45"/>
      <c r="I120" s="44"/>
      <c r="J120" s="44"/>
      <c r="K120" s="44"/>
      <c r="L120" s="44"/>
      <c r="M120" s="44"/>
      <c r="N120" s="46"/>
      <c r="BB120" s="48"/>
      <c r="BC120" s="48"/>
    </row>
    <row r="121" spans="1:64" ht="20" customHeight="1" x14ac:dyDescent="0.3">
      <c r="A121" s="43"/>
      <c r="B121" s="44"/>
      <c r="C121" s="44"/>
      <c r="D121" s="44"/>
      <c r="E121" s="44"/>
      <c r="F121" s="44"/>
      <c r="G121" s="44"/>
      <c r="H121" s="45"/>
      <c r="I121" s="44"/>
      <c r="J121" s="44"/>
      <c r="K121" s="44"/>
      <c r="L121" s="44"/>
      <c r="M121" s="44"/>
      <c r="N121" s="46"/>
      <c r="BB121" s="48"/>
      <c r="BC121" s="48"/>
    </row>
    <row r="122" spans="1:64" ht="20" customHeight="1" x14ac:dyDescent="0.3">
      <c r="A122" s="43"/>
      <c r="B122" s="44"/>
      <c r="C122" s="44"/>
      <c r="D122" s="44"/>
      <c r="E122" s="44"/>
      <c r="F122" s="44"/>
      <c r="G122" s="44"/>
      <c r="H122" s="45"/>
      <c r="I122" s="44"/>
      <c r="J122" s="44"/>
      <c r="K122" s="44"/>
      <c r="L122" s="44"/>
      <c r="M122" s="44"/>
      <c r="N122" s="46"/>
      <c r="BB122" s="48"/>
      <c r="BC122" s="48"/>
    </row>
    <row r="123" spans="1:64" ht="20" customHeight="1" x14ac:dyDescent="0.3">
      <c r="A123" s="43"/>
      <c r="B123" s="44"/>
      <c r="C123" s="44"/>
      <c r="D123" s="44"/>
      <c r="E123" s="44"/>
      <c r="F123" s="44"/>
      <c r="G123" s="44"/>
      <c r="H123" s="45"/>
      <c r="I123" s="44"/>
      <c r="J123" s="44"/>
      <c r="K123" s="44"/>
      <c r="L123" s="44"/>
      <c r="M123" s="44"/>
      <c r="N123" s="46"/>
      <c r="BB123" s="48"/>
      <c r="BC123" s="48"/>
    </row>
    <row r="124" spans="1:64" ht="20" customHeight="1" x14ac:dyDescent="0.3">
      <c r="A124" s="43"/>
      <c r="B124" s="44"/>
      <c r="C124" s="44"/>
      <c r="D124" s="44"/>
      <c r="E124" s="44"/>
      <c r="F124" s="44"/>
      <c r="G124" s="44"/>
      <c r="H124" s="45"/>
      <c r="I124" s="44"/>
      <c r="J124" s="44"/>
      <c r="K124" s="44"/>
      <c r="L124" s="44"/>
      <c r="M124" s="44"/>
      <c r="N124" s="46"/>
      <c r="BB124" s="48"/>
      <c r="BC124" s="48"/>
    </row>
    <row r="125" spans="1:64" ht="20" customHeight="1" x14ac:dyDescent="0.3">
      <c r="A125" s="43"/>
      <c r="B125" s="44"/>
      <c r="C125" s="44"/>
      <c r="D125" s="44"/>
      <c r="E125" s="44"/>
      <c r="F125" s="44"/>
      <c r="G125" s="44"/>
      <c r="H125" s="45"/>
      <c r="I125" s="44"/>
      <c r="J125" s="44"/>
      <c r="K125" s="44"/>
      <c r="L125" s="44"/>
      <c r="M125" s="44"/>
      <c r="N125" s="46"/>
      <c r="BB125" s="48"/>
      <c r="BC125" s="48"/>
    </row>
    <row r="126" spans="1:64" ht="20" customHeight="1" x14ac:dyDescent="0.3">
      <c r="A126" s="43"/>
      <c r="B126" s="44"/>
      <c r="C126" s="44"/>
      <c r="D126" s="44"/>
      <c r="E126" s="44"/>
      <c r="F126" s="44"/>
      <c r="G126" s="44"/>
      <c r="H126" s="45"/>
      <c r="I126" s="44"/>
      <c r="J126" s="44"/>
      <c r="K126" s="44"/>
      <c r="L126" s="44"/>
      <c r="M126" s="44"/>
      <c r="N126" s="46"/>
      <c r="BB126" s="48"/>
      <c r="BC126" s="48"/>
    </row>
    <row r="127" spans="1:64" ht="20" customHeight="1" x14ac:dyDescent="0.3">
      <c r="A127" s="43"/>
      <c r="B127" s="44"/>
      <c r="C127" s="44"/>
      <c r="D127" s="44"/>
      <c r="E127" s="44"/>
      <c r="F127" s="44"/>
      <c r="G127" s="44"/>
      <c r="H127" s="45"/>
      <c r="I127" s="44"/>
      <c r="J127" s="44"/>
      <c r="K127" s="44"/>
      <c r="L127" s="44"/>
      <c r="M127" s="44"/>
      <c r="N127" s="46"/>
      <c r="BB127" s="48"/>
      <c r="BC127" s="48"/>
    </row>
    <row r="128" spans="1:64" ht="20" customHeight="1" x14ac:dyDescent="0.3">
      <c r="A128" s="43"/>
      <c r="B128" s="44"/>
      <c r="C128" s="44"/>
      <c r="D128" s="44"/>
      <c r="E128" s="44"/>
      <c r="F128" s="44"/>
      <c r="G128" s="44"/>
      <c r="H128" s="45"/>
      <c r="I128" s="44"/>
      <c r="J128" s="44"/>
      <c r="K128" s="44"/>
      <c r="L128" s="44"/>
      <c r="M128" s="44"/>
      <c r="N128" s="46"/>
      <c r="BB128" s="48"/>
      <c r="BC128" s="48"/>
    </row>
    <row r="129" spans="1:64" ht="20" customHeight="1" x14ac:dyDescent="0.3">
      <c r="A129" s="43"/>
      <c r="B129" s="44"/>
      <c r="C129" s="44"/>
      <c r="D129" s="44"/>
      <c r="E129" s="44"/>
      <c r="F129" s="44"/>
      <c r="G129" s="44"/>
      <c r="H129" s="45"/>
      <c r="I129" s="44"/>
      <c r="J129" s="44"/>
      <c r="K129" s="44"/>
      <c r="L129" s="44"/>
      <c r="M129" s="44"/>
      <c r="N129" s="46"/>
      <c r="BB129" s="48"/>
      <c r="BC129" s="48"/>
    </row>
    <row r="130" spans="1:64" ht="20" customHeight="1" x14ac:dyDescent="0.3">
      <c r="A130" s="43"/>
      <c r="B130" s="44"/>
      <c r="C130" s="44"/>
      <c r="D130" s="44"/>
      <c r="E130" s="44"/>
      <c r="F130" s="44"/>
      <c r="G130" s="44"/>
      <c r="H130" s="45"/>
      <c r="I130" s="44"/>
      <c r="J130" s="44"/>
      <c r="K130" s="44"/>
      <c r="L130" s="44"/>
      <c r="M130" s="44"/>
      <c r="N130" s="46"/>
      <c r="BB130" s="48"/>
      <c r="BC130" s="48"/>
    </row>
    <row r="131" spans="1:64" ht="20" customHeight="1" x14ac:dyDescent="0.3">
      <c r="A131" s="43"/>
      <c r="B131" s="44"/>
      <c r="C131" s="44"/>
      <c r="D131" s="44"/>
      <c r="E131" s="44"/>
      <c r="F131" s="44"/>
      <c r="G131" s="44"/>
      <c r="H131" s="45"/>
      <c r="I131" s="44"/>
      <c r="J131" s="44"/>
      <c r="K131" s="44"/>
      <c r="L131" s="44"/>
      <c r="M131" s="44"/>
      <c r="N131" s="46"/>
      <c r="BB131" s="48"/>
      <c r="BC131" s="48"/>
    </row>
    <row r="132" spans="1:64" ht="20" customHeight="1" x14ac:dyDescent="0.3">
      <c r="A132" s="43"/>
      <c r="B132" s="44"/>
      <c r="C132" s="44"/>
      <c r="D132" s="44"/>
      <c r="E132" s="44"/>
      <c r="F132" s="44"/>
      <c r="G132" s="44"/>
      <c r="H132" s="45"/>
      <c r="I132" s="44"/>
      <c r="J132" s="44"/>
      <c r="K132" s="44"/>
      <c r="L132" s="44"/>
      <c r="M132" s="44"/>
      <c r="N132" s="46"/>
      <c r="BB132" s="48"/>
      <c r="BC132" s="48"/>
    </row>
    <row r="133" spans="1:64" ht="20" customHeight="1" x14ac:dyDescent="0.3">
      <c r="A133" s="43"/>
      <c r="B133" s="44"/>
      <c r="C133" s="44"/>
      <c r="D133" s="44"/>
      <c r="E133" s="44"/>
      <c r="F133" s="44"/>
      <c r="G133" s="44"/>
      <c r="H133" s="45"/>
      <c r="I133" s="44"/>
      <c r="J133" s="44"/>
      <c r="K133" s="44"/>
      <c r="L133" s="44"/>
      <c r="M133" s="44"/>
      <c r="N133" s="46"/>
      <c r="BB133" s="48"/>
      <c r="BC133" s="48"/>
    </row>
    <row r="134" spans="1:64" ht="10" customHeight="1" thickBot="1" x14ac:dyDescent="0.35">
      <c r="A134" s="43"/>
      <c r="B134" s="44"/>
      <c r="C134" s="44"/>
      <c r="D134" s="44"/>
      <c r="E134" s="44"/>
      <c r="F134" s="44"/>
      <c r="G134" s="44"/>
      <c r="H134" s="45"/>
      <c r="I134" s="44"/>
      <c r="J134" s="44"/>
      <c r="K134" s="44"/>
      <c r="L134" s="44"/>
      <c r="M134" s="44"/>
      <c r="N134" s="46"/>
      <c r="BB134" s="48"/>
      <c r="BC134" s="48"/>
    </row>
    <row r="135" spans="1:64" ht="25" customHeight="1" thickTop="1" thickBot="1" x14ac:dyDescent="0.35">
      <c r="A135" s="43"/>
      <c r="B135" s="44"/>
      <c r="C135" s="335" t="s">
        <v>24</v>
      </c>
      <c r="D135" s="336"/>
      <c r="E135" s="336"/>
      <c r="F135" s="336"/>
      <c r="G135" s="336"/>
      <c r="H135" s="336"/>
      <c r="I135" s="336"/>
      <c r="J135" s="336"/>
      <c r="K135" s="336"/>
      <c r="L135" s="337"/>
      <c r="M135" s="44"/>
      <c r="N135" s="46"/>
      <c r="BB135" s="48"/>
      <c r="BC135" s="48"/>
    </row>
    <row r="136" spans="1:64" ht="13.5" thickTop="1" x14ac:dyDescent="0.3">
      <c r="A136" s="50"/>
      <c r="B136" s="51"/>
      <c r="C136" s="51"/>
      <c r="D136" s="51"/>
      <c r="E136" s="51"/>
      <c r="F136" s="51"/>
      <c r="G136" s="51"/>
      <c r="H136" s="52"/>
      <c r="I136" s="51"/>
      <c r="J136" s="51"/>
      <c r="K136" s="51"/>
      <c r="L136" s="51"/>
      <c r="M136" s="51"/>
      <c r="N136" s="53"/>
      <c r="BB136" s="48"/>
      <c r="BC136" s="48"/>
    </row>
    <row r="137" spans="1:64" ht="30" customHeight="1" x14ac:dyDescent="0.3">
      <c r="A137" s="54" t="s">
        <v>15</v>
      </c>
      <c r="B137" s="287" t="s">
        <v>25</v>
      </c>
      <c r="C137" s="287"/>
      <c r="D137" s="287"/>
      <c r="E137" s="287"/>
      <c r="F137" s="287"/>
      <c r="G137" s="287"/>
      <c r="H137" s="287"/>
      <c r="I137" s="287"/>
      <c r="J137" s="287"/>
      <c r="K137" s="287"/>
      <c r="L137" s="287"/>
      <c r="M137" s="55"/>
      <c r="N137" s="56" t="s">
        <v>16</v>
      </c>
    </row>
    <row r="138" spans="1:64" x14ac:dyDescent="0.3">
      <c r="A138" s="43"/>
      <c r="B138" s="44"/>
      <c r="C138" s="44"/>
      <c r="D138" s="44"/>
      <c r="E138" s="44"/>
      <c r="F138" s="44"/>
      <c r="G138" s="44"/>
      <c r="H138" s="45"/>
      <c r="I138" s="44"/>
      <c r="J138" s="44"/>
      <c r="K138" s="44"/>
      <c r="L138" s="44"/>
      <c r="M138" s="44"/>
      <c r="N138" s="46"/>
    </row>
    <row r="139" spans="1:64" ht="14" customHeight="1" x14ac:dyDescent="0.3">
      <c r="A139" s="43"/>
      <c r="B139" s="57"/>
      <c r="C139" s="57"/>
      <c r="D139" s="57"/>
      <c r="E139" s="57"/>
      <c r="F139" s="57"/>
      <c r="G139" s="57"/>
      <c r="H139" s="57"/>
      <c r="I139" s="57"/>
      <c r="J139" s="57"/>
      <c r="K139" s="57"/>
      <c r="L139" s="57"/>
      <c r="M139" s="57"/>
      <c r="N139" s="46"/>
      <c r="BG139" s="58"/>
    </row>
    <row r="140" spans="1:64" x14ac:dyDescent="0.3">
      <c r="A140" s="43"/>
      <c r="B140" s="57"/>
      <c r="C140" s="57"/>
      <c r="D140" s="57"/>
      <c r="E140" s="57"/>
      <c r="F140" s="57"/>
      <c r="G140" s="57"/>
      <c r="H140" s="57"/>
      <c r="I140" s="57"/>
      <c r="J140" s="57"/>
      <c r="K140" s="57"/>
      <c r="L140" s="57"/>
      <c r="M140" s="57"/>
      <c r="N140" s="46"/>
    </row>
    <row r="141" spans="1:64" x14ac:dyDescent="0.3">
      <c r="A141" s="43"/>
      <c r="B141" s="57"/>
      <c r="C141" s="57"/>
      <c r="D141" s="57"/>
      <c r="E141" s="57"/>
      <c r="F141" s="57"/>
      <c r="G141" s="57"/>
      <c r="H141" s="57"/>
      <c r="I141" s="57"/>
      <c r="J141" s="57"/>
      <c r="K141" s="57"/>
      <c r="L141" s="57"/>
      <c r="M141" s="57"/>
      <c r="N141" s="46"/>
    </row>
    <row r="142" spans="1:64" x14ac:dyDescent="0.3">
      <c r="A142" s="43"/>
      <c r="B142" s="57"/>
      <c r="C142" s="57"/>
      <c r="D142" s="57"/>
      <c r="E142" s="57"/>
      <c r="F142" s="57"/>
      <c r="G142" s="57"/>
      <c r="H142" s="57"/>
      <c r="I142" s="57"/>
      <c r="J142" s="57"/>
      <c r="K142" s="57"/>
      <c r="L142" s="57"/>
      <c r="M142" s="57"/>
      <c r="N142" s="46"/>
    </row>
    <row r="143" spans="1:64" ht="14.4" customHeight="1" x14ac:dyDescent="0.3">
      <c r="A143" s="43"/>
      <c r="B143" s="57"/>
      <c r="C143" s="57"/>
      <c r="D143" s="57"/>
      <c r="E143" s="57"/>
      <c r="F143" s="57"/>
      <c r="G143" s="57"/>
      <c r="H143" s="57"/>
      <c r="I143" s="57"/>
      <c r="J143" s="57"/>
      <c r="K143" s="57"/>
      <c r="L143" s="57"/>
      <c r="M143" s="57"/>
      <c r="N143" s="46"/>
    </row>
    <row r="144" spans="1:64" ht="16" x14ac:dyDescent="0.4">
      <c r="A144" s="43"/>
      <c r="B144" s="57"/>
      <c r="C144" s="57"/>
      <c r="D144" s="57"/>
      <c r="E144" s="57"/>
      <c r="F144" s="57"/>
      <c r="G144" s="57"/>
      <c r="H144" s="57"/>
      <c r="I144" s="57"/>
      <c r="J144" s="57"/>
      <c r="K144" s="57"/>
      <c r="L144" s="57"/>
      <c r="M144" s="57"/>
      <c r="N144" s="46"/>
      <c r="BE144" s="59"/>
      <c r="BF144" s="59"/>
      <c r="BG144" s="59"/>
      <c r="BH144" s="59"/>
      <c r="BI144" s="59"/>
      <c r="BJ144" s="59"/>
      <c r="BK144" s="59"/>
      <c r="BL144" s="59"/>
    </row>
    <row r="145" spans="1:56" ht="15.65" customHeight="1" x14ac:dyDescent="0.3">
      <c r="A145" s="43"/>
      <c r="B145" s="57"/>
      <c r="C145" s="57"/>
      <c r="D145" s="57"/>
      <c r="E145" s="57"/>
      <c r="F145" s="57"/>
      <c r="G145" s="57"/>
      <c r="H145" s="57"/>
      <c r="I145" s="57"/>
      <c r="J145" s="57"/>
      <c r="K145" s="57"/>
      <c r="L145" s="57"/>
      <c r="M145" s="57"/>
      <c r="N145" s="46"/>
    </row>
    <row r="146" spans="1:56" ht="17" customHeight="1" x14ac:dyDescent="0.45">
      <c r="A146" s="43"/>
      <c r="B146" s="57"/>
      <c r="C146" s="57"/>
      <c r="D146" s="57"/>
      <c r="E146" s="57"/>
      <c r="F146" s="57"/>
      <c r="G146" s="57"/>
      <c r="H146" s="57"/>
      <c r="I146" s="57"/>
      <c r="J146" s="57"/>
      <c r="K146" s="57"/>
      <c r="L146" s="57"/>
      <c r="M146" s="57"/>
      <c r="N146" s="46"/>
      <c r="BD146" s="60"/>
    </row>
    <row r="147" spans="1:56" ht="30" customHeight="1" x14ac:dyDescent="0.45">
      <c r="A147" s="43"/>
      <c r="B147" s="57"/>
      <c r="C147" s="57"/>
      <c r="D147" s="57"/>
      <c r="E147" s="57"/>
      <c r="F147" s="57"/>
      <c r="G147" s="57"/>
      <c r="H147" s="57"/>
      <c r="I147" s="57"/>
      <c r="J147" s="57"/>
      <c r="K147" s="57"/>
      <c r="L147" s="57"/>
      <c r="M147" s="57"/>
      <c r="N147" s="46"/>
      <c r="BD147" s="60"/>
    </row>
    <row r="148" spans="1:56" ht="30" customHeight="1" x14ac:dyDescent="0.45">
      <c r="A148" s="43"/>
      <c r="B148" s="57"/>
      <c r="C148" s="57"/>
      <c r="D148" s="57"/>
      <c r="E148" s="57"/>
      <c r="F148" s="57"/>
      <c r="G148" s="57"/>
      <c r="H148" s="57"/>
      <c r="I148" s="57"/>
      <c r="J148" s="57"/>
      <c r="K148" s="57"/>
      <c r="L148" s="57"/>
      <c r="M148" s="57"/>
      <c r="N148" s="46"/>
      <c r="BD148" s="60"/>
    </row>
    <row r="149" spans="1:56" ht="30" customHeight="1" x14ac:dyDescent="0.45">
      <c r="A149" s="43"/>
      <c r="B149" s="57"/>
      <c r="C149" s="57"/>
      <c r="D149" s="57"/>
      <c r="E149" s="57"/>
      <c r="F149" s="57"/>
      <c r="G149" s="57"/>
      <c r="H149" s="57"/>
      <c r="I149" s="57"/>
      <c r="J149" s="57"/>
      <c r="K149" s="57"/>
      <c r="L149" s="57"/>
      <c r="M149" s="57"/>
      <c r="N149" s="46"/>
      <c r="BD149" s="60"/>
    </row>
    <row r="150" spans="1:56" ht="5" customHeight="1" x14ac:dyDescent="0.45">
      <c r="A150" s="43"/>
      <c r="B150" s="57"/>
      <c r="C150" s="57"/>
      <c r="D150" s="57"/>
      <c r="E150" s="57"/>
      <c r="F150" s="57"/>
      <c r="G150" s="57"/>
      <c r="H150" s="57"/>
      <c r="I150" s="57"/>
      <c r="J150" s="57"/>
      <c r="K150" s="57"/>
      <c r="L150" s="57"/>
      <c r="M150" s="57"/>
      <c r="N150" s="46"/>
      <c r="BD150" s="60"/>
    </row>
    <row r="151" spans="1:56" ht="15" customHeight="1" x14ac:dyDescent="0.45">
      <c r="A151" s="43"/>
      <c r="B151" s="57"/>
      <c r="C151" s="57"/>
      <c r="D151" s="57"/>
      <c r="E151" s="57"/>
      <c r="F151" s="57"/>
      <c r="G151" s="57"/>
      <c r="H151" s="57"/>
      <c r="I151" s="57"/>
      <c r="J151" s="57"/>
      <c r="K151" s="57"/>
      <c r="L151" s="57"/>
      <c r="M151" s="57"/>
      <c r="N151" s="46"/>
      <c r="BD151" s="60"/>
    </row>
    <row r="152" spans="1:56" ht="35" customHeight="1" x14ac:dyDescent="0.45">
      <c r="A152" s="43"/>
      <c r="B152" s="57"/>
      <c r="C152" s="57"/>
      <c r="D152" s="57"/>
      <c r="E152" s="57"/>
      <c r="F152" s="57"/>
      <c r="G152" s="57"/>
      <c r="H152" s="57"/>
      <c r="I152" s="57"/>
      <c r="J152" s="57"/>
      <c r="K152" s="57"/>
      <c r="L152" s="57"/>
      <c r="M152" s="57"/>
      <c r="N152" s="46"/>
      <c r="BD152" s="60"/>
    </row>
    <row r="153" spans="1:56" ht="15" customHeight="1" x14ac:dyDescent="0.45">
      <c r="A153" s="43"/>
      <c r="B153" s="57"/>
      <c r="C153" s="57"/>
      <c r="D153" s="57"/>
      <c r="E153" s="57"/>
      <c r="F153" s="57"/>
      <c r="G153" s="57"/>
      <c r="H153" s="57"/>
      <c r="I153" s="57"/>
      <c r="J153" s="57"/>
      <c r="K153" s="57"/>
      <c r="L153" s="57"/>
      <c r="M153" s="57"/>
      <c r="N153" s="46"/>
      <c r="BD153" s="61"/>
    </row>
    <row r="154" spans="1:56" ht="14.4" customHeight="1" x14ac:dyDescent="0.45">
      <c r="A154" s="43"/>
      <c r="B154" s="57"/>
      <c r="C154" s="57"/>
      <c r="D154" s="57"/>
      <c r="E154" s="57"/>
      <c r="F154" s="57"/>
      <c r="G154" s="57"/>
      <c r="H154" s="57"/>
      <c r="I154" s="57"/>
      <c r="J154" s="57"/>
      <c r="K154" s="57"/>
      <c r="L154" s="57"/>
      <c r="M154" s="57"/>
      <c r="N154" s="46"/>
      <c r="BD154" s="60"/>
    </row>
    <row r="155" spans="1:56" ht="14.4" customHeight="1" x14ac:dyDescent="0.45">
      <c r="A155" s="43"/>
      <c r="B155" s="57"/>
      <c r="C155" s="57"/>
      <c r="D155" s="57"/>
      <c r="E155" s="57"/>
      <c r="F155" s="57"/>
      <c r="G155" s="57"/>
      <c r="H155" s="57"/>
      <c r="I155" s="57"/>
      <c r="J155" s="57"/>
      <c r="K155" s="57"/>
      <c r="L155" s="57"/>
      <c r="M155" s="57"/>
      <c r="N155" s="46"/>
      <c r="BD155" s="60"/>
    </row>
    <row r="156" spans="1:56" ht="14.4" customHeight="1" x14ac:dyDescent="0.45">
      <c r="A156" s="43"/>
      <c r="B156" s="57"/>
      <c r="C156" s="57"/>
      <c r="D156" s="57"/>
      <c r="E156" s="57"/>
      <c r="F156" s="57"/>
      <c r="G156" s="57"/>
      <c r="H156" s="57"/>
      <c r="I156" s="57"/>
      <c r="J156" s="57"/>
      <c r="K156" s="57"/>
      <c r="L156" s="57"/>
      <c r="M156" s="57"/>
      <c r="N156" s="46"/>
      <c r="BD156" s="60"/>
    </row>
    <row r="157" spans="1:56" ht="14.4" customHeight="1" x14ac:dyDescent="0.45">
      <c r="A157" s="43"/>
      <c r="B157" s="57"/>
      <c r="C157" s="57"/>
      <c r="D157" s="57"/>
      <c r="E157" s="57"/>
      <c r="F157" s="57"/>
      <c r="G157" s="57"/>
      <c r="H157" s="57"/>
      <c r="I157" s="57"/>
      <c r="J157" s="57"/>
      <c r="K157" s="57"/>
      <c r="L157" s="57"/>
      <c r="M157" s="57"/>
      <c r="N157" s="46"/>
      <c r="BD157" s="60"/>
    </row>
    <row r="158" spans="1:56" ht="14.4" customHeight="1" x14ac:dyDescent="0.45">
      <c r="A158" s="43"/>
      <c r="B158" s="57"/>
      <c r="C158" s="57"/>
      <c r="D158" s="57"/>
      <c r="E158" s="57"/>
      <c r="F158" s="57"/>
      <c r="G158" s="57"/>
      <c r="H158" s="57"/>
      <c r="I158" s="57"/>
      <c r="J158" s="57"/>
      <c r="K158" s="57"/>
      <c r="L158" s="57"/>
      <c r="M158" s="57"/>
      <c r="N158" s="46"/>
      <c r="BD158" s="60"/>
    </row>
    <row r="159" spans="1:56" ht="14.4" customHeight="1" x14ac:dyDescent="0.45">
      <c r="A159" s="43"/>
      <c r="B159" s="57"/>
      <c r="C159" s="57"/>
      <c r="D159" s="57"/>
      <c r="E159" s="57"/>
      <c r="F159" s="57"/>
      <c r="G159" s="57"/>
      <c r="H159" s="57"/>
      <c r="I159" s="57"/>
      <c r="J159" s="57"/>
      <c r="K159" s="57"/>
      <c r="L159" s="57"/>
      <c r="M159" s="57"/>
      <c r="N159" s="46"/>
      <c r="BD159" s="60"/>
    </row>
    <row r="160" spans="1:56" ht="15" customHeight="1" x14ac:dyDescent="0.3">
      <c r="A160" s="43"/>
      <c r="B160" s="57"/>
      <c r="C160" s="57"/>
      <c r="D160" s="57"/>
      <c r="E160" s="57"/>
      <c r="F160" s="57"/>
      <c r="G160" s="57"/>
      <c r="H160" s="57"/>
      <c r="I160" s="57"/>
      <c r="J160" s="57"/>
      <c r="K160" s="57"/>
      <c r="L160" s="57"/>
      <c r="M160" s="57"/>
      <c r="N160" s="46"/>
    </row>
    <row r="161" spans="1:14" ht="35" customHeight="1" x14ac:dyDescent="0.3">
      <c r="A161" s="43"/>
      <c r="B161" s="57"/>
      <c r="C161" s="57"/>
      <c r="D161" s="57"/>
      <c r="E161" s="57"/>
      <c r="F161" s="57"/>
      <c r="G161" s="57"/>
      <c r="H161" s="57"/>
      <c r="I161" s="57"/>
      <c r="J161" s="57"/>
      <c r="K161" s="57"/>
      <c r="L161" s="57"/>
      <c r="M161" s="57"/>
      <c r="N161" s="46"/>
    </row>
    <row r="162" spans="1:14" x14ac:dyDescent="0.3">
      <c r="A162" s="43"/>
      <c r="B162" s="57"/>
      <c r="C162" s="57"/>
      <c r="D162" s="57"/>
      <c r="E162" s="57"/>
      <c r="F162" s="57"/>
      <c r="G162" s="57"/>
      <c r="H162" s="57"/>
      <c r="I162" s="57"/>
      <c r="J162" s="57"/>
      <c r="K162" s="57"/>
      <c r="L162" s="57"/>
      <c r="M162" s="57"/>
      <c r="N162" s="46"/>
    </row>
    <row r="163" spans="1:14" x14ac:dyDescent="0.3">
      <c r="A163" s="43"/>
      <c r="B163" s="57"/>
      <c r="C163" s="57"/>
      <c r="D163" s="57"/>
      <c r="E163" s="57"/>
      <c r="F163" s="57"/>
      <c r="G163" s="57"/>
      <c r="H163" s="57"/>
      <c r="I163" s="57"/>
      <c r="J163" s="57"/>
      <c r="K163" s="57"/>
      <c r="L163" s="57"/>
      <c r="M163" s="57"/>
      <c r="N163" s="46"/>
    </row>
    <row r="164" spans="1:14" x14ac:dyDescent="0.3">
      <c r="A164" s="43"/>
      <c r="B164" s="57"/>
      <c r="C164" s="57"/>
      <c r="D164" s="57"/>
      <c r="E164" s="57"/>
      <c r="F164" s="57"/>
      <c r="G164" s="57"/>
      <c r="H164" s="57"/>
      <c r="I164" s="57"/>
      <c r="J164" s="57"/>
      <c r="K164" s="57"/>
      <c r="L164" s="57"/>
      <c r="M164" s="57"/>
      <c r="N164" s="46"/>
    </row>
    <row r="165" spans="1:14" x14ac:dyDescent="0.3">
      <c r="A165" s="43"/>
      <c r="B165" s="57"/>
      <c r="C165" s="57"/>
      <c r="D165" s="57"/>
      <c r="E165" s="57"/>
      <c r="F165" s="57"/>
      <c r="G165" s="57"/>
      <c r="H165" s="57"/>
      <c r="I165" s="57"/>
      <c r="J165" s="57"/>
      <c r="K165" s="57"/>
      <c r="L165" s="57"/>
      <c r="M165" s="57"/>
      <c r="N165" s="46"/>
    </row>
    <row r="166" spans="1:14" x14ac:dyDescent="0.3">
      <c r="A166" s="43"/>
      <c r="B166" s="57"/>
      <c r="C166" s="57"/>
      <c r="D166" s="57"/>
      <c r="E166" s="57"/>
      <c r="F166" s="57"/>
      <c r="G166" s="57"/>
      <c r="H166" s="57"/>
      <c r="I166" s="57"/>
      <c r="J166" s="57"/>
      <c r="K166" s="57"/>
      <c r="L166" s="57"/>
      <c r="M166" s="57"/>
      <c r="N166" s="46"/>
    </row>
    <row r="167" spans="1:14" x14ac:dyDescent="0.3">
      <c r="A167" s="43"/>
      <c r="B167" s="57"/>
      <c r="C167" s="57"/>
      <c r="D167" s="57"/>
      <c r="E167" s="57"/>
      <c r="F167" s="57"/>
      <c r="G167" s="57"/>
      <c r="H167" s="57"/>
      <c r="I167" s="57"/>
      <c r="J167" s="57"/>
      <c r="K167" s="57"/>
      <c r="L167" s="57"/>
      <c r="M167" s="57"/>
      <c r="N167" s="46"/>
    </row>
    <row r="168" spans="1:14" x14ac:dyDescent="0.3">
      <c r="A168" s="43"/>
      <c r="B168" s="57"/>
      <c r="C168" s="57"/>
      <c r="D168" s="57"/>
      <c r="E168" s="57"/>
      <c r="F168" s="57"/>
      <c r="G168" s="57"/>
      <c r="H168" s="57"/>
      <c r="I168" s="57"/>
      <c r="J168" s="57"/>
      <c r="K168" s="57"/>
      <c r="L168" s="57"/>
      <c r="M168" s="57"/>
      <c r="N168" s="46"/>
    </row>
    <row r="169" spans="1:14" x14ac:dyDescent="0.3">
      <c r="A169" s="43"/>
      <c r="B169" s="57"/>
      <c r="C169" s="57"/>
      <c r="D169" s="57"/>
      <c r="E169" s="57"/>
      <c r="F169" s="57"/>
      <c r="G169" s="57"/>
      <c r="H169" s="57"/>
      <c r="I169" s="57"/>
      <c r="J169" s="57"/>
      <c r="K169" s="57"/>
      <c r="L169" s="57"/>
      <c r="M169" s="57"/>
      <c r="N169" s="46"/>
    </row>
    <row r="170" spans="1:14" x14ac:dyDescent="0.3">
      <c r="A170" s="43"/>
      <c r="B170" s="57"/>
      <c r="C170" s="57"/>
      <c r="D170" s="57"/>
      <c r="E170" s="57"/>
      <c r="F170" s="57"/>
      <c r="G170" s="57"/>
      <c r="H170" s="57"/>
      <c r="I170" s="57"/>
      <c r="J170" s="57"/>
      <c r="K170" s="57"/>
      <c r="L170" s="57"/>
      <c r="M170" s="57"/>
      <c r="N170" s="46"/>
    </row>
    <row r="171" spans="1:14" x14ac:dyDescent="0.3">
      <c r="A171" s="43"/>
      <c r="B171" s="57"/>
      <c r="C171" s="57"/>
      <c r="D171" s="57"/>
      <c r="E171" s="57"/>
      <c r="F171" s="57"/>
      <c r="G171" s="57"/>
      <c r="H171" s="57"/>
      <c r="I171" s="57"/>
      <c r="J171" s="57"/>
      <c r="K171" s="57"/>
      <c r="L171" s="57"/>
      <c r="M171" s="57"/>
      <c r="N171" s="46"/>
    </row>
    <row r="172" spans="1:14" x14ac:dyDescent="0.3">
      <c r="A172" s="43"/>
      <c r="B172" s="57"/>
      <c r="C172" s="57"/>
      <c r="D172" s="57"/>
      <c r="E172" s="57"/>
      <c r="F172" s="57"/>
      <c r="G172" s="57"/>
      <c r="H172" s="57"/>
      <c r="I172" s="57"/>
      <c r="J172" s="57"/>
      <c r="K172" s="57"/>
      <c r="L172" s="57"/>
      <c r="M172" s="57"/>
      <c r="N172" s="46"/>
    </row>
    <row r="173" spans="1:14" x14ac:dyDescent="0.3">
      <c r="A173" s="43"/>
      <c r="B173" s="57"/>
      <c r="C173" s="57"/>
      <c r="D173" s="57"/>
      <c r="E173" s="57"/>
      <c r="F173" s="57"/>
      <c r="G173" s="57"/>
      <c r="H173" s="57"/>
      <c r="I173" s="57"/>
      <c r="J173" s="57"/>
      <c r="K173" s="57"/>
      <c r="L173" s="57"/>
      <c r="M173" s="57"/>
      <c r="N173" s="46"/>
    </row>
    <row r="174" spans="1:14" x14ac:dyDescent="0.3">
      <c r="A174" s="43"/>
      <c r="B174" s="44"/>
      <c r="C174" s="44"/>
      <c r="D174" s="44"/>
      <c r="E174" s="44"/>
      <c r="F174" s="44"/>
      <c r="G174" s="44"/>
      <c r="H174" s="45"/>
      <c r="I174" s="44"/>
      <c r="J174" s="44"/>
      <c r="K174" s="44"/>
      <c r="L174" s="44"/>
      <c r="M174" s="44"/>
      <c r="N174" s="46"/>
    </row>
    <row r="175" spans="1:14" x14ac:dyDescent="0.3">
      <c r="A175" s="43"/>
      <c r="B175" s="44"/>
      <c r="C175" s="44"/>
      <c r="D175" s="44"/>
      <c r="E175" s="44"/>
      <c r="F175" s="44"/>
      <c r="G175" s="44"/>
      <c r="H175" s="45"/>
      <c r="I175" s="44"/>
      <c r="J175" s="44"/>
      <c r="K175" s="44"/>
      <c r="L175" s="44"/>
      <c r="M175" s="44"/>
      <c r="N175" s="46"/>
    </row>
    <row r="176" spans="1:14" ht="20" customHeight="1" x14ac:dyDescent="0.3">
      <c r="A176" s="50"/>
      <c r="B176" s="51"/>
      <c r="C176" s="51"/>
      <c r="D176" s="51"/>
      <c r="E176" s="51"/>
      <c r="F176" s="51"/>
      <c r="G176" s="51"/>
      <c r="H176" s="52"/>
      <c r="I176" s="51"/>
      <c r="J176" s="51"/>
      <c r="K176" s="51"/>
      <c r="L176" s="51"/>
      <c r="M176" s="51"/>
      <c r="N176" s="53"/>
    </row>
    <row r="177" spans="1:55" ht="30" customHeight="1" x14ac:dyDescent="0.3">
      <c r="A177" s="54" t="s">
        <v>15</v>
      </c>
      <c r="B177" s="338" t="s">
        <v>26</v>
      </c>
      <c r="C177" s="338"/>
      <c r="D177" s="338"/>
      <c r="E177" s="338"/>
      <c r="F177" s="338"/>
      <c r="G177" s="338"/>
      <c r="H177" s="338"/>
      <c r="I177" s="338"/>
      <c r="J177" s="338"/>
      <c r="K177" s="338"/>
      <c r="L177" s="338"/>
      <c r="M177" s="55"/>
      <c r="N177" s="56" t="s">
        <v>16</v>
      </c>
      <c r="BB177" s="48"/>
      <c r="BC177" s="48"/>
    </row>
    <row r="178" spans="1:55" x14ac:dyDescent="0.3">
      <c r="A178" s="43"/>
      <c r="B178" s="44"/>
      <c r="C178" s="44"/>
      <c r="D178" s="44"/>
      <c r="E178" s="44"/>
      <c r="F178" s="44"/>
      <c r="G178" s="44"/>
      <c r="H178" s="45"/>
      <c r="I178" s="44"/>
      <c r="J178" s="44"/>
      <c r="K178" s="44"/>
      <c r="L178" s="44"/>
      <c r="M178" s="44"/>
      <c r="N178" s="46"/>
      <c r="BB178" s="48"/>
      <c r="BC178" s="48"/>
    </row>
    <row r="179" spans="1:55" x14ac:dyDescent="0.3">
      <c r="A179" s="43"/>
      <c r="B179" s="324"/>
      <c r="C179" s="324"/>
      <c r="D179" s="324"/>
      <c r="E179" s="324"/>
      <c r="F179" s="324"/>
      <c r="G179" s="324"/>
      <c r="H179" s="324"/>
      <c r="I179" s="324"/>
      <c r="J179" s="324"/>
      <c r="K179" s="324"/>
      <c r="L179" s="324"/>
      <c r="M179" s="324"/>
      <c r="N179" s="46"/>
      <c r="BB179" s="48"/>
      <c r="BC179" s="48"/>
    </row>
    <row r="180" spans="1:55" ht="20" customHeight="1" x14ac:dyDescent="0.3">
      <c r="A180" s="43"/>
      <c r="B180" s="324"/>
      <c r="C180" s="324"/>
      <c r="D180" s="324"/>
      <c r="E180" s="324"/>
      <c r="F180" s="324"/>
      <c r="G180" s="324"/>
      <c r="H180" s="324"/>
      <c r="I180" s="324"/>
      <c r="J180" s="324"/>
      <c r="K180" s="324"/>
      <c r="L180" s="324"/>
      <c r="M180" s="324"/>
      <c r="N180" s="46"/>
      <c r="BB180" s="48"/>
      <c r="BC180" s="48"/>
    </row>
    <row r="181" spans="1:55" ht="20" customHeight="1" x14ac:dyDescent="0.3">
      <c r="A181" s="43"/>
      <c r="B181" s="324"/>
      <c r="C181" s="324"/>
      <c r="D181" s="324"/>
      <c r="E181" s="324"/>
      <c r="F181" s="324"/>
      <c r="G181" s="324"/>
      <c r="H181" s="324"/>
      <c r="I181" s="324"/>
      <c r="J181" s="324"/>
      <c r="K181" s="324"/>
      <c r="L181" s="324"/>
      <c r="M181" s="324"/>
      <c r="N181" s="46"/>
      <c r="BB181" s="48"/>
      <c r="BC181" s="48"/>
    </row>
    <row r="182" spans="1:55" ht="20" customHeight="1" x14ac:dyDescent="0.3">
      <c r="A182" s="43"/>
      <c r="B182" s="324"/>
      <c r="C182" s="324"/>
      <c r="D182" s="324"/>
      <c r="E182" s="324"/>
      <c r="F182" s="324"/>
      <c r="G182" s="324"/>
      <c r="H182" s="324"/>
      <c r="I182" s="324"/>
      <c r="J182" s="324"/>
      <c r="K182" s="324"/>
      <c r="L182" s="324"/>
      <c r="M182" s="324"/>
      <c r="N182" s="46"/>
      <c r="BB182" s="48"/>
      <c r="BC182" s="48"/>
    </row>
    <row r="183" spans="1:55" ht="20" customHeight="1" x14ac:dyDescent="0.3">
      <c r="A183" s="43"/>
      <c r="B183" s="324"/>
      <c r="C183" s="324"/>
      <c r="D183" s="324"/>
      <c r="E183" s="324"/>
      <c r="F183" s="324"/>
      <c r="G183" s="324"/>
      <c r="H183" s="324"/>
      <c r="I183" s="324"/>
      <c r="J183" s="324"/>
      <c r="K183" s="324"/>
      <c r="L183" s="324"/>
      <c r="M183" s="324"/>
      <c r="N183" s="46"/>
      <c r="BB183" s="48"/>
      <c r="BC183" s="48"/>
    </row>
    <row r="184" spans="1:55" ht="15" customHeight="1" thickBot="1" x14ac:dyDescent="0.35">
      <c r="A184" s="43"/>
      <c r="B184" s="324"/>
      <c r="C184" s="324"/>
      <c r="D184" s="324"/>
      <c r="E184" s="324"/>
      <c r="F184" s="324"/>
      <c r="G184" s="324"/>
      <c r="H184" s="324"/>
      <c r="I184" s="324"/>
      <c r="J184" s="324"/>
      <c r="K184" s="324"/>
      <c r="L184" s="324"/>
      <c r="M184" s="324"/>
      <c r="N184" s="46"/>
      <c r="BB184" s="48"/>
      <c r="BC184" s="48"/>
    </row>
    <row r="185" spans="1:55" ht="25" customHeight="1" thickBot="1" x14ac:dyDescent="0.35">
      <c r="A185" s="43"/>
      <c r="B185" s="62"/>
      <c r="C185" s="63"/>
      <c r="D185" s="63"/>
      <c r="E185" s="63"/>
      <c r="F185" s="64" t="s">
        <v>27</v>
      </c>
      <c r="G185" s="325" t="s">
        <v>144</v>
      </c>
      <c r="H185" s="326"/>
      <c r="I185" s="326"/>
      <c r="J185" s="326"/>
      <c r="K185" s="326"/>
      <c r="L185" s="326"/>
      <c r="M185" s="327"/>
      <c r="N185" s="46"/>
      <c r="BB185" s="48"/>
      <c r="BC185" s="48"/>
    </row>
    <row r="186" spans="1:55" ht="20" customHeight="1" x14ac:dyDescent="0.3">
      <c r="A186" s="43"/>
      <c r="B186" s="328" t="str">
        <f>C1301</f>
        <v>Think of a time in your career when you demonstrated some leadership skills. Try to capture it in a short, engaging story. Use this EXAMPLE to inspire you.</v>
      </c>
      <c r="C186" s="328"/>
      <c r="D186" s="328"/>
      <c r="E186" s="328"/>
      <c r="F186" s="328"/>
      <c r="G186" s="328"/>
      <c r="H186" s="328"/>
      <c r="I186" s="328"/>
      <c r="J186" s="328"/>
      <c r="K186" s="328"/>
      <c r="L186" s="328"/>
      <c r="M186" s="328"/>
      <c r="N186" s="46"/>
      <c r="BB186" s="48"/>
      <c r="BC186" s="48"/>
    </row>
    <row r="187" spans="1:55" ht="20" customHeight="1" x14ac:dyDescent="0.3">
      <c r="A187" s="43"/>
      <c r="B187" s="328"/>
      <c r="C187" s="328"/>
      <c r="D187" s="328"/>
      <c r="E187" s="328"/>
      <c r="F187" s="328"/>
      <c r="G187" s="328"/>
      <c r="H187" s="328"/>
      <c r="I187" s="328"/>
      <c r="J187" s="328"/>
      <c r="K187" s="328"/>
      <c r="L187" s="328"/>
      <c r="M187" s="328"/>
      <c r="N187" s="46"/>
      <c r="BB187" s="48"/>
      <c r="BC187" s="48"/>
    </row>
    <row r="188" spans="1:55" ht="25" customHeight="1" x14ac:dyDescent="0.3">
      <c r="A188" s="43"/>
      <c r="B188" s="65" t="s">
        <v>29</v>
      </c>
      <c r="C188" s="66"/>
      <c r="D188" s="66"/>
      <c r="E188" s="67" t="str">
        <f>CONCATENATE("that brought out your ",IF(G185="","desired skills",G185))</f>
        <v>that brought out your leadership skills</v>
      </c>
      <c r="F188" s="68"/>
      <c r="G188" s="68"/>
      <c r="H188" s="68"/>
      <c r="I188" s="68"/>
      <c r="J188" s="68"/>
      <c r="K188" s="68"/>
      <c r="L188" s="68"/>
      <c r="M188" s="68"/>
      <c r="N188" s="46"/>
      <c r="BB188" s="48"/>
      <c r="BC188" s="48"/>
    </row>
    <row r="189" spans="1:55" ht="5" customHeight="1" x14ac:dyDescent="0.3">
      <c r="A189" s="43"/>
      <c r="B189" s="67"/>
      <c r="C189" s="67"/>
      <c r="D189" s="67"/>
      <c r="E189" s="67"/>
      <c r="F189" s="68"/>
      <c r="G189" s="68"/>
      <c r="H189" s="68"/>
      <c r="I189" s="68"/>
      <c r="J189" s="68"/>
      <c r="K189" s="68"/>
      <c r="L189" s="68"/>
      <c r="M189" s="68"/>
      <c r="N189" s="46"/>
      <c r="BB189" s="48"/>
      <c r="BC189" s="48"/>
    </row>
    <row r="190" spans="1:55" ht="20" customHeight="1" x14ac:dyDescent="0.3">
      <c r="A190" s="43"/>
      <c r="B190" s="329" t="str">
        <f>C1303</f>
        <v xml:space="preserve">Those who report to me can get easily upset when I can't keep track of each of their particular needs. </v>
      </c>
      <c r="C190" s="329"/>
      <c r="D190" s="329"/>
      <c r="E190" s="329"/>
      <c r="F190" s="329"/>
      <c r="G190" s="329"/>
      <c r="H190" s="329"/>
      <c r="I190" s="329"/>
      <c r="J190" s="329"/>
      <c r="K190" s="329"/>
      <c r="L190" s="329"/>
      <c r="M190" s="329"/>
      <c r="N190" s="46"/>
      <c r="BB190" s="48"/>
      <c r="BC190" s="48"/>
    </row>
    <row r="191" spans="1:55" ht="20" customHeight="1" x14ac:dyDescent="0.3">
      <c r="A191" s="43"/>
      <c r="B191" s="329"/>
      <c r="C191" s="329"/>
      <c r="D191" s="329"/>
      <c r="E191" s="329"/>
      <c r="F191" s="329"/>
      <c r="G191" s="329"/>
      <c r="H191" s="329"/>
      <c r="I191" s="329"/>
      <c r="J191" s="329"/>
      <c r="K191" s="329"/>
      <c r="L191" s="329"/>
      <c r="M191" s="329"/>
      <c r="N191" s="46"/>
      <c r="BB191" s="48"/>
      <c r="BC191" s="48"/>
    </row>
    <row r="192" spans="1:55" ht="20" customHeight="1" x14ac:dyDescent="0.3">
      <c r="A192" s="43"/>
      <c r="B192" s="329"/>
      <c r="C192" s="329"/>
      <c r="D192" s="329"/>
      <c r="E192" s="329"/>
      <c r="F192" s="329"/>
      <c r="G192" s="329"/>
      <c r="H192" s="329"/>
      <c r="I192" s="329"/>
      <c r="J192" s="329"/>
      <c r="K192" s="329"/>
      <c r="L192" s="329"/>
      <c r="M192" s="329"/>
      <c r="N192" s="46"/>
    </row>
    <row r="193" spans="1:66" ht="25" customHeight="1" x14ac:dyDescent="0.3">
      <c r="A193" s="43"/>
      <c r="B193" s="65" t="s">
        <v>30</v>
      </c>
      <c r="C193" s="66"/>
      <c r="D193" s="66"/>
      <c r="E193" s="69" t="str">
        <f>CONCATENATE("that demonstrated your ",IF(G185="","desired skills",G185))</f>
        <v>that demonstrated your leadership skills</v>
      </c>
      <c r="F193" s="70"/>
      <c r="G193" s="70"/>
      <c r="H193" s="70"/>
      <c r="I193" s="70"/>
      <c r="J193" s="70"/>
      <c r="K193" s="70"/>
      <c r="L193" s="70"/>
      <c r="M193" s="70"/>
      <c r="N193" s="46"/>
    </row>
    <row r="194" spans="1:66" ht="5" customHeight="1" x14ac:dyDescent="0.3">
      <c r="A194" s="43"/>
      <c r="B194" s="69"/>
      <c r="C194" s="69"/>
      <c r="D194" s="69"/>
      <c r="E194" s="69"/>
      <c r="F194" s="70"/>
      <c r="G194" s="70"/>
      <c r="H194" s="70"/>
      <c r="I194" s="70"/>
      <c r="J194" s="70"/>
      <c r="K194" s="70"/>
      <c r="L194" s="70"/>
      <c r="M194" s="70"/>
      <c r="N194" s="46"/>
    </row>
    <row r="195" spans="1:66" ht="20" customHeight="1" x14ac:dyDescent="0.3">
      <c r="A195" s="43"/>
      <c r="B195" s="330" t="str">
        <f>C1304</f>
        <v xml:space="preserve">I don't pretend to remember all of their preferences or likes. What I do is take time to listen to them. I keep an open door policy. I make sure I am approachable, and invite them to let me know when they feel I am not being responsive to them. </v>
      </c>
      <c r="C195" s="330"/>
      <c r="D195" s="330"/>
      <c r="E195" s="330"/>
      <c r="F195" s="330"/>
      <c r="G195" s="330"/>
      <c r="H195" s="330"/>
      <c r="I195" s="330"/>
      <c r="J195" s="330"/>
      <c r="K195" s="330"/>
      <c r="L195" s="330"/>
      <c r="M195" s="330"/>
      <c r="N195" s="46"/>
    </row>
    <row r="196" spans="1:66" ht="20" customHeight="1" x14ac:dyDescent="0.3">
      <c r="A196" s="43"/>
      <c r="B196" s="330"/>
      <c r="C196" s="330"/>
      <c r="D196" s="330"/>
      <c r="E196" s="330"/>
      <c r="F196" s="330"/>
      <c r="G196" s="330"/>
      <c r="H196" s="330"/>
      <c r="I196" s="330"/>
      <c r="J196" s="330"/>
      <c r="K196" s="330"/>
      <c r="L196" s="330"/>
      <c r="M196" s="330"/>
      <c r="N196" s="46"/>
    </row>
    <row r="197" spans="1:66" ht="20" customHeight="1" x14ac:dyDescent="0.3">
      <c r="A197" s="43"/>
      <c r="B197" s="330"/>
      <c r="C197" s="330"/>
      <c r="D197" s="330"/>
      <c r="E197" s="330"/>
      <c r="F197" s="330"/>
      <c r="G197" s="330"/>
      <c r="H197" s="330"/>
      <c r="I197" s="330"/>
      <c r="J197" s="330"/>
      <c r="K197" s="330"/>
      <c r="L197" s="330"/>
      <c r="M197" s="330"/>
      <c r="N197" s="46"/>
    </row>
    <row r="198" spans="1:66" ht="20" customHeight="1" x14ac:dyDescent="0.3">
      <c r="A198" s="43"/>
      <c r="B198" s="330"/>
      <c r="C198" s="330"/>
      <c r="D198" s="330"/>
      <c r="E198" s="330"/>
      <c r="F198" s="330"/>
      <c r="G198" s="330"/>
      <c r="H198" s="330"/>
      <c r="I198" s="330"/>
      <c r="J198" s="330"/>
      <c r="K198" s="330"/>
      <c r="L198" s="330"/>
      <c r="M198" s="330"/>
      <c r="N198" s="46"/>
    </row>
    <row r="199" spans="1:66" ht="20" customHeight="1" x14ac:dyDescent="0.3">
      <c r="A199" s="43"/>
      <c r="B199" s="330"/>
      <c r="C199" s="330"/>
      <c r="D199" s="330"/>
      <c r="E199" s="330"/>
      <c r="F199" s="330"/>
      <c r="G199" s="330"/>
      <c r="H199" s="330"/>
      <c r="I199" s="330"/>
      <c r="J199" s="330"/>
      <c r="K199" s="330"/>
      <c r="L199" s="330"/>
      <c r="M199" s="330"/>
      <c r="N199" s="46"/>
    </row>
    <row r="200" spans="1:66" ht="25" customHeight="1" x14ac:dyDescent="0.3">
      <c r="A200" s="43"/>
      <c r="B200" s="65" t="s">
        <v>31</v>
      </c>
      <c r="C200" s="66"/>
      <c r="D200" s="66"/>
      <c r="E200" s="71" t="str">
        <f>CONCATENATE("that provided value from your ",IF(G185="","desired skills",G185))</f>
        <v>that provided value from your leadership skills</v>
      </c>
      <c r="F200" s="23"/>
      <c r="G200" s="23"/>
      <c r="H200" s="23"/>
      <c r="I200" s="23"/>
      <c r="J200" s="23"/>
      <c r="K200" s="23"/>
      <c r="L200" s="23"/>
      <c r="M200" s="23"/>
      <c r="N200" s="46"/>
    </row>
    <row r="201" spans="1:66" ht="5" customHeight="1" x14ac:dyDescent="0.3">
      <c r="A201" s="43"/>
      <c r="B201" s="71"/>
      <c r="C201" s="71"/>
      <c r="D201" s="71"/>
      <c r="E201" s="71"/>
      <c r="F201" s="23"/>
      <c r="G201" s="23"/>
      <c r="H201" s="23"/>
      <c r="I201" s="23"/>
      <c r="J201" s="23"/>
      <c r="K201" s="23"/>
      <c r="L201" s="23"/>
      <c r="M201" s="23"/>
      <c r="N201" s="46"/>
    </row>
    <row r="202" spans="1:66" ht="20" customHeight="1" x14ac:dyDescent="0.3">
      <c r="A202" s="43"/>
      <c r="B202" s="321" t="str">
        <f>C1305</f>
        <v>We all get along better because they know they can always come to me with some issue. And I will make the time for each of them as necessary.</v>
      </c>
      <c r="C202" s="321"/>
      <c r="D202" s="321"/>
      <c r="E202" s="321"/>
      <c r="F202" s="321"/>
      <c r="G202" s="321"/>
      <c r="H202" s="321"/>
      <c r="I202" s="321"/>
      <c r="J202" s="321"/>
      <c r="K202" s="321"/>
      <c r="L202" s="321"/>
      <c r="M202" s="321"/>
      <c r="N202" s="46"/>
    </row>
    <row r="203" spans="1:66" ht="20" customHeight="1" x14ac:dyDescent="0.3">
      <c r="A203" s="43"/>
      <c r="B203" s="321"/>
      <c r="C203" s="321"/>
      <c r="D203" s="321"/>
      <c r="E203" s="321"/>
      <c r="F203" s="321"/>
      <c r="G203" s="321"/>
      <c r="H203" s="321"/>
      <c r="I203" s="321"/>
      <c r="J203" s="321"/>
      <c r="K203" s="321"/>
      <c r="L203" s="321"/>
      <c r="M203" s="321"/>
      <c r="N203" s="46"/>
    </row>
    <row r="204" spans="1:66" ht="20" customHeight="1" x14ac:dyDescent="0.3">
      <c r="A204" s="43"/>
      <c r="B204" s="321"/>
      <c r="C204" s="321"/>
      <c r="D204" s="321"/>
      <c r="E204" s="321"/>
      <c r="F204" s="321"/>
      <c r="G204" s="321"/>
      <c r="H204" s="321"/>
      <c r="I204" s="321"/>
      <c r="J204" s="321"/>
      <c r="K204" s="321"/>
      <c r="L204" s="321"/>
      <c r="M204" s="321"/>
      <c r="N204" s="46"/>
    </row>
    <row r="205" spans="1:66" ht="20" customHeight="1" x14ac:dyDescent="0.3">
      <c r="A205" s="43"/>
      <c r="B205" s="44"/>
      <c r="C205" s="44"/>
      <c r="D205" s="44"/>
      <c r="E205" s="44"/>
      <c r="F205" s="44"/>
      <c r="G205" s="44"/>
      <c r="H205" s="45"/>
      <c r="I205" s="44"/>
      <c r="J205" s="44"/>
      <c r="K205" s="44"/>
      <c r="L205" s="44"/>
      <c r="M205" s="44"/>
      <c r="N205" s="46"/>
    </row>
    <row r="206" spans="1:66" ht="20" customHeight="1" x14ac:dyDescent="0.4">
      <c r="A206" s="43"/>
      <c r="B206" s="291" t="str">
        <f>C1302</f>
        <v>Those who report to me can get easily upset when I can't keep track of each of their particular needs. I don't pretend to remember all of their preferences or likes. What I do is take time to listen to them. I keep an open door policy. I make sure I am approachable, and invite them to let me know when they feel I am not being responsive to them. We all get along better because they know they can always come to me with some issue. And I will make the time for each of them as necessary.</v>
      </c>
      <c r="C206" s="291"/>
      <c r="D206" s="291"/>
      <c r="E206" s="291"/>
      <c r="F206" s="291"/>
      <c r="G206" s="291"/>
      <c r="H206" s="291"/>
      <c r="I206" s="291"/>
      <c r="J206" s="291"/>
      <c r="K206" s="291"/>
      <c r="L206" s="291"/>
      <c r="M206" s="291"/>
      <c r="N206" s="46"/>
      <c r="BE206" s="72"/>
      <c r="BF206" s="72"/>
      <c r="BG206" s="72"/>
      <c r="BH206" s="72"/>
      <c r="BI206" s="72"/>
      <c r="BJ206" s="72"/>
      <c r="BK206" s="72"/>
      <c r="BL206" s="72"/>
      <c r="BN206" s="72"/>
    </row>
    <row r="207" spans="1:66" ht="20" customHeight="1" x14ac:dyDescent="0.4">
      <c r="A207" s="43"/>
      <c r="B207" s="291"/>
      <c r="C207" s="291"/>
      <c r="D207" s="291"/>
      <c r="E207" s="291"/>
      <c r="F207" s="291"/>
      <c r="G207" s="291"/>
      <c r="H207" s="291"/>
      <c r="I207" s="291"/>
      <c r="J207" s="291"/>
      <c r="K207" s="291"/>
      <c r="L207" s="291"/>
      <c r="M207" s="291"/>
      <c r="N207" s="46"/>
      <c r="BD207" s="73"/>
      <c r="BM207" s="74"/>
      <c r="BN207" s="48"/>
    </row>
    <row r="208" spans="1:66" ht="14" x14ac:dyDescent="0.4">
      <c r="A208" s="43"/>
      <c r="B208" s="291"/>
      <c r="C208" s="291"/>
      <c r="D208" s="291"/>
      <c r="E208" s="291"/>
      <c r="F208" s="291"/>
      <c r="G208" s="291"/>
      <c r="H208" s="291"/>
      <c r="I208" s="291"/>
      <c r="J208" s="291"/>
      <c r="K208" s="291"/>
      <c r="L208" s="291"/>
      <c r="M208" s="291"/>
      <c r="N208" s="46"/>
      <c r="BD208" s="73"/>
      <c r="BM208" s="74"/>
      <c r="BN208" s="48"/>
    </row>
    <row r="209" spans="1:76" ht="14" x14ac:dyDescent="0.4">
      <c r="A209" s="43"/>
      <c r="B209" s="291"/>
      <c r="C209" s="291"/>
      <c r="D209" s="291"/>
      <c r="E209" s="291"/>
      <c r="F209" s="291"/>
      <c r="G209" s="291"/>
      <c r="H209" s="291"/>
      <c r="I209" s="291"/>
      <c r="J209" s="291"/>
      <c r="K209" s="291"/>
      <c r="L209" s="291"/>
      <c r="M209" s="291"/>
      <c r="N209" s="46"/>
      <c r="BD209" s="73"/>
      <c r="BM209" s="74"/>
      <c r="BN209" s="48"/>
    </row>
    <row r="210" spans="1:76" ht="14" x14ac:dyDescent="0.4">
      <c r="A210" s="43"/>
      <c r="B210" s="291"/>
      <c r="C210" s="291"/>
      <c r="D210" s="291"/>
      <c r="E210" s="291"/>
      <c r="F210" s="291"/>
      <c r="G210" s="291"/>
      <c r="H210" s="291"/>
      <c r="I210" s="291"/>
      <c r="J210" s="291"/>
      <c r="K210" s="291"/>
      <c r="L210" s="291"/>
      <c r="M210" s="291"/>
      <c r="N210" s="46"/>
      <c r="BD210" s="73"/>
    </row>
    <row r="211" spans="1:76" ht="14" x14ac:dyDescent="0.4">
      <c r="A211" s="43"/>
      <c r="B211" s="44"/>
      <c r="C211" s="44"/>
      <c r="D211" s="44"/>
      <c r="E211" s="44"/>
      <c r="F211" s="44"/>
      <c r="G211" s="44"/>
      <c r="H211" s="45"/>
      <c r="I211" s="44"/>
      <c r="J211" s="44"/>
      <c r="K211" s="44"/>
      <c r="L211" s="44"/>
      <c r="M211" s="44"/>
      <c r="N211" s="46"/>
      <c r="BD211" s="73"/>
    </row>
    <row r="212" spans="1:76" ht="20" customHeight="1" x14ac:dyDescent="0.4">
      <c r="A212" s="43"/>
      <c r="B212" s="322" t="str">
        <f>IF(G185="","","Okay, let's get right to preparing your answers. Let's start with your self-introduction.")</f>
        <v>Okay, let's get right to preparing your answers. Let's start with your self-introduction.</v>
      </c>
      <c r="C212" s="322"/>
      <c r="D212" s="322"/>
      <c r="E212" s="322"/>
      <c r="F212" s="322"/>
      <c r="G212" s="322"/>
      <c r="H212" s="322"/>
      <c r="I212" s="322"/>
      <c r="J212" s="322"/>
      <c r="K212" s="322"/>
      <c r="L212" s="322"/>
      <c r="M212" s="322"/>
      <c r="N212" s="46"/>
      <c r="BD212" s="73"/>
    </row>
    <row r="213" spans="1:76" ht="14.5" thickBot="1" x14ac:dyDescent="0.45">
      <c r="A213" s="50"/>
      <c r="B213" s="51"/>
      <c r="C213" s="51"/>
      <c r="D213" s="51"/>
      <c r="E213" s="51"/>
      <c r="F213" s="51"/>
      <c r="G213" s="51"/>
      <c r="H213" s="52"/>
      <c r="I213" s="51"/>
      <c r="J213" s="51"/>
      <c r="K213" s="51"/>
      <c r="L213" s="51"/>
      <c r="M213" s="51"/>
      <c r="N213" s="53"/>
      <c r="BD213" s="73"/>
    </row>
    <row r="214" spans="1:76" ht="30" customHeight="1" thickTop="1" x14ac:dyDescent="0.3">
      <c r="A214" s="75" t="s">
        <v>15</v>
      </c>
      <c r="B214" s="319" t="str">
        <f>IF($C$4="","Question 1",IF($C$4=$C$1341,CONCATENATE("Q1 for an ",$C$4),CONCATENATE("Q1 for a ",$C$4)))</f>
        <v>Q1 for a standard job interview by HR</v>
      </c>
      <c r="C214" s="319"/>
      <c r="D214" s="319"/>
      <c r="E214" s="319"/>
      <c r="F214" s="319"/>
      <c r="G214" s="319"/>
      <c r="H214" s="319"/>
      <c r="I214" s="319"/>
      <c r="J214" s="319"/>
      <c r="K214" s="319"/>
      <c r="L214" s="319"/>
      <c r="M214" s="76"/>
      <c r="N214" s="77" t="s">
        <v>16</v>
      </c>
    </row>
    <row r="215" spans="1:76" x14ac:dyDescent="0.3">
      <c r="A215" s="78"/>
      <c r="B215" s="79"/>
      <c r="C215" s="79"/>
      <c r="D215" s="79"/>
      <c r="E215" s="79"/>
      <c r="F215" s="79"/>
      <c r="G215" s="79"/>
      <c r="H215" s="80"/>
      <c r="I215" s="79"/>
      <c r="J215" s="79"/>
      <c r="K215" s="79"/>
      <c r="L215" s="79"/>
      <c r="M215" s="79"/>
      <c r="N215" s="81"/>
    </row>
    <row r="216" spans="1:76" ht="14.4" customHeight="1" x14ac:dyDescent="0.3">
      <c r="A216" s="78"/>
      <c r="B216" s="323" t="str">
        <f>C1358</f>
        <v>Tell me a little about yourself.</v>
      </c>
      <c r="C216" s="323"/>
      <c r="D216" s="323"/>
      <c r="E216" s="323"/>
      <c r="F216" s="323"/>
      <c r="G216" s="323"/>
      <c r="H216" s="323"/>
      <c r="I216" s="323"/>
      <c r="J216" s="323"/>
      <c r="K216" s="323"/>
      <c r="L216" s="323"/>
      <c r="M216" s="323"/>
      <c r="N216" s="81"/>
    </row>
    <row r="217" spans="1:76" ht="14" x14ac:dyDescent="0.3">
      <c r="A217" s="78"/>
      <c r="B217" s="82" t="str">
        <f>IF(B216="","","Or perhaps they will ask a similar question like...")</f>
        <v>Or perhaps they will ask a similar question like...</v>
      </c>
      <c r="C217" s="79"/>
      <c r="D217" s="79"/>
      <c r="E217" s="79"/>
      <c r="F217" s="79"/>
      <c r="G217" s="79"/>
      <c r="H217" s="80"/>
      <c r="I217" s="79"/>
      <c r="J217" s="79"/>
      <c r="K217" s="79"/>
      <c r="L217" s="79"/>
      <c r="M217" s="79"/>
      <c r="N217" s="81"/>
    </row>
    <row r="218" spans="1:76" ht="19" x14ac:dyDescent="0.3">
      <c r="A218" s="78"/>
      <c r="B218" s="323" t="str">
        <f>G1358</f>
        <v>Describe yourself.</v>
      </c>
      <c r="C218" s="323"/>
      <c r="D218" s="323"/>
      <c r="E218" s="323"/>
      <c r="F218" s="323"/>
      <c r="G218" s="323"/>
      <c r="H218" s="323"/>
      <c r="I218" s="323"/>
      <c r="J218" s="323"/>
      <c r="K218" s="323"/>
      <c r="L218" s="323"/>
      <c r="M218" s="323"/>
      <c r="N218" s="81"/>
    </row>
    <row r="219" spans="1:76" ht="15.65" customHeight="1" x14ac:dyDescent="0.3">
      <c r="A219" s="78"/>
      <c r="B219" s="83"/>
      <c r="C219" s="83"/>
      <c r="D219" s="83"/>
      <c r="E219" s="83"/>
      <c r="F219" s="83"/>
      <c r="G219" s="83"/>
      <c r="H219" s="83"/>
      <c r="I219" s="83"/>
      <c r="J219" s="83"/>
      <c r="K219" s="83"/>
      <c r="L219" s="83"/>
      <c r="M219" s="83"/>
      <c r="N219" s="81"/>
    </row>
    <row r="220" spans="1:76" ht="20" customHeight="1" x14ac:dyDescent="0.3">
      <c r="A220" s="22"/>
      <c r="B220" s="84" t="str">
        <f>$B$1632</f>
        <v>Key insight into this question</v>
      </c>
      <c r="C220" s="85"/>
      <c r="D220" s="85"/>
      <c r="E220" s="85"/>
      <c r="F220" s="85"/>
      <c r="G220" s="85"/>
      <c r="H220" s="85"/>
      <c r="I220" s="85"/>
      <c r="J220" s="85"/>
      <c r="K220" s="85"/>
      <c r="L220" s="85"/>
      <c r="M220" s="85"/>
      <c r="N220" s="25"/>
      <c r="BV220" s="86"/>
      <c r="BX220" s="86"/>
    </row>
    <row r="221" spans="1:76" ht="20" customHeight="1" x14ac:dyDescent="0.3">
      <c r="A221" s="22"/>
      <c r="B221" s="303" t="str">
        <f>IF($C$4="","SELECT ITEM AT TOP",B1643)</f>
        <v xml:space="preserve">Your self-introduction serves as an icebreaker. It's also a good opportunity to create a strong first impression that you really are the best fit for what they seek. </v>
      </c>
      <c r="C221" s="303"/>
      <c r="D221" s="303"/>
      <c r="E221" s="303"/>
      <c r="F221" s="303"/>
      <c r="G221" s="303"/>
      <c r="H221" s="303"/>
      <c r="I221" s="303"/>
      <c r="J221" s="303"/>
      <c r="K221" s="303"/>
      <c r="L221" s="303"/>
      <c r="M221" s="303"/>
      <c r="N221" s="25"/>
    </row>
    <row r="222" spans="1:76" ht="20" customHeight="1" x14ac:dyDescent="0.3">
      <c r="A222" s="22"/>
      <c r="B222" s="303"/>
      <c r="C222" s="303"/>
      <c r="D222" s="303"/>
      <c r="E222" s="303"/>
      <c r="F222" s="303"/>
      <c r="G222" s="303"/>
      <c r="H222" s="303"/>
      <c r="I222" s="303"/>
      <c r="J222" s="303"/>
      <c r="K222" s="303"/>
      <c r="L222" s="303"/>
      <c r="M222" s="303"/>
      <c r="N222" s="25"/>
    </row>
    <row r="223" spans="1:76" ht="20" customHeight="1" x14ac:dyDescent="0.3">
      <c r="A223" s="22"/>
      <c r="B223" s="84" t="str">
        <f>$B$1633</f>
        <v>What the interviewer typically looks for in your answer to this question</v>
      </c>
      <c r="C223" s="85"/>
      <c r="D223" s="85"/>
      <c r="E223" s="85"/>
      <c r="F223" s="85"/>
      <c r="G223" s="85"/>
      <c r="H223" s="85"/>
      <c r="I223" s="85"/>
      <c r="J223" s="85"/>
      <c r="K223" s="85"/>
      <c r="L223" s="85"/>
      <c r="M223" s="85"/>
      <c r="N223" s="25"/>
      <c r="BV223" s="86"/>
      <c r="BX223" s="86"/>
    </row>
    <row r="224" spans="1:76" ht="20" customHeight="1" x14ac:dyDescent="0.3">
      <c r="A224" s="22"/>
      <c r="B224" s="303" t="str">
        <f>B1658</f>
        <v>The interviewer gets to see if your personality is a good fit for the role, for the team, and for the company. The interviewer typically determines in the first 90 seconds if you will be a good candidate to forward onto the next step in the process.</v>
      </c>
      <c r="C224" s="303"/>
      <c r="D224" s="303"/>
      <c r="E224" s="303"/>
      <c r="F224" s="303"/>
      <c r="G224" s="303"/>
      <c r="H224" s="303"/>
      <c r="I224" s="303"/>
      <c r="J224" s="303"/>
      <c r="K224" s="303"/>
      <c r="L224" s="303"/>
      <c r="M224" s="303"/>
      <c r="N224" s="25"/>
    </row>
    <row r="225" spans="1:76" ht="20" customHeight="1" x14ac:dyDescent="0.3">
      <c r="A225" s="22"/>
      <c r="B225" s="303"/>
      <c r="C225" s="303"/>
      <c r="D225" s="303"/>
      <c r="E225" s="303"/>
      <c r="F225" s="303"/>
      <c r="G225" s="303"/>
      <c r="H225" s="303"/>
      <c r="I225" s="303"/>
      <c r="J225" s="303"/>
      <c r="K225" s="303"/>
      <c r="L225" s="303"/>
      <c r="M225" s="303"/>
      <c r="N225" s="25"/>
    </row>
    <row r="226" spans="1:76" ht="20" customHeight="1" x14ac:dyDescent="0.3">
      <c r="A226" s="22"/>
      <c r="B226" s="303"/>
      <c r="C226" s="303"/>
      <c r="D226" s="303"/>
      <c r="E226" s="303"/>
      <c r="F226" s="303"/>
      <c r="G226" s="303"/>
      <c r="H226" s="303"/>
      <c r="I226" s="303"/>
      <c r="J226" s="303"/>
      <c r="K226" s="303"/>
      <c r="L226" s="303"/>
      <c r="M226" s="303"/>
      <c r="N226" s="25"/>
      <c r="BV226" s="86"/>
      <c r="BX226" s="86"/>
    </row>
    <row r="227" spans="1:76" ht="20" customHeight="1" x14ac:dyDescent="0.3">
      <c r="A227" s="22"/>
      <c r="B227" s="87" t="str">
        <f>$B$1634</f>
        <v>Your first draft</v>
      </c>
      <c r="C227" s="85"/>
      <c r="D227" s="85"/>
      <c r="E227" s="85"/>
      <c r="F227" s="85"/>
      <c r="G227" s="85"/>
      <c r="H227" s="85"/>
      <c r="I227" s="85"/>
      <c r="J227" s="88"/>
      <c r="K227" s="88"/>
      <c r="L227" s="88"/>
      <c r="M227" s="88" t="str">
        <f>$B$1635</f>
        <v>(we can always review it together in person so I can help you improve upon it)</v>
      </c>
      <c r="N227" s="25"/>
    </row>
    <row r="228" spans="1:76" ht="20" customHeight="1" x14ac:dyDescent="0.3">
      <c r="A228" s="22"/>
      <c r="B228" s="317"/>
      <c r="C228" s="317"/>
      <c r="D228" s="317"/>
      <c r="E228" s="317"/>
      <c r="F228" s="317"/>
      <c r="G228" s="317"/>
      <c r="H228" s="317"/>
      <c r="I228" s="317"/>
      <c r="J228" s="317"/>
      <c r="K228" s="317"/>
      <c r="L228" s="317"/>
      <c r="M228" s="317"/>
      <c r="N228" s="25"/>
    </row>
    <row r="229" spans="1:76" ht="20" customHeight="1" x14ac:dyDescent="0.3">
      <c r="A229" s="22"/>
      <c r="B229" s="317"/>
      <c r="C229" s="317"/>
      <c r="D229" s="317"/>
      <c r="E229" s="317"/>
      <c r="F229" s="317"/>
      <c r="G229" s="317"/>
      <c r="H229" s="317"/>
      <c r="I229" s="317"/>
      <c r="J229" s="317"/>
      <c r="K229" s="317"/>
      <c r="L229" s="317"/>
      <c r="M229" s="317"/>
      <c r="N229" s="25"/>
      <c r="BV229" s="86"/>
      <c r="BX229" s="86"/>
    </row>
    <row r="230" spans="1:76" ht="20" customHeight="1" x14ac:dyDescent="0.3">
      <c r="A230" s="22"/>
      <c r="B230" s="317"/>
      <c r="C230" s="317"/>
      <c r="D230" s="317"/>
      <c r="E230" s="317"/>
      <c r="F230" s="317"/>
      <c r="G230" s="317"/>
      <c r="H230" s="317"/>
      <c r="I230" s="317"/>
      <c r="J230" s="317"/>
      <c r="K230" s="317"/>
      <c r="L230" s="317"/>
      <c r="M230" s="317"/>
      <c r="N230" s="25"/>
    </row>
    <row r="231" spans="1:76" ht="20" customHeight="1" x14ac:dyDescent="0.3">
      <c r="A231" s="22"/>
      <c r="B231" s="317"/>
      <c r="C231" s="317"/>
      <c r="D231" s="317"/>
      <c r="E231" s="317"/>
      <c r="F231" s="317"/>
      <c r="G231" s="317"/>
      <c r="H231" s="317"/>
      <c r="I231" s="317"/>
      <c r="J231" s="317"/>
      <c r="K231" s="317"/>
      <c r="L231" s="317"/>
      <c r="M231" s="317"/>
      <c r="N231" s="25"/>
    </row>
    <row r="232" spans="1:76" ht="20" customHeight="1" x14ac:dyDescent="0.3">
      <c r="A232" s="22"/>
      <c r="B232" s="317"/>
      <c r="C232" s="317"/>
      <c r="D232" s="317"/>
      <c r="E232" s="317"/>
      <c r="F232" s="317"/>
      <c r="G232" s="317"/>
      <c r="H232" s="317"/>
      <c r="I232" s="317"/>
      <c r="J232" s="317"/>
      <c r="K232" s="317"/>
      <c r="L232" s="317"/>
      <c r="M232" s="317"/>
      <c r="N232" s="25"/>
      <c r="BV232" s="86"/>
      <c r="BX232" s="86"/>
    </row>
    <row r="233" spans="1:76" ht="20" customHeight="1" x14ac:dyDescent="0.3">
      <c r="A233" s="22"/>
      <c r="B233" s="317"/>
      <c r="C233" s="317"/>
      <c r="D233" s="317"/>
      <c r="E233" s="317"/>
      <c r="F233" s="317"/>
      <c r="G233" s="317"/>
      <c r="H233" s="317"/>
      <c r="I233" s="317"/>
      <c r="J233" s="317"/>
      <c r="K233" s="317"/>
      <c r="L233" s="317"/>
      <c r="M233" s="317"/>
      <c r="N233" s="25"/>
    </row>
    <row r="234" spans="1:76" ht="20" customHeight="1" x14ac:dyDescent="0.3">
      <c r="A234" s="22"/>
      <c r="B234" s="317"/>
      <c r="C234" s="317"/>
      <c r="D234" s="317"/>
      <c r="E234" s="317"/>
      <c r="F234" s="317"/>
      <c r="G234" s="317"/>
      <c r="H234" s="317"/>
      <c r="I234" s="317"/>
      <c r="J234" s="317"/>
      <c r="K234" s="317"/>
      <c r="L234" s="317"/>
      <c r="M234" s="317"/>
      <c r="N234" s="25"/>
    </row>
    <row r="235" spans="1:76" ht="20" customHeight="1" x14ac:dyDescent="0.3">
      <c r="A235" s="22"/>
      <c r="B235" s="317"/>
      <c r="C235" s="317"/>
      <c r="D235" s="317"/>
      <c r="E235" s="317"/>
      <c r="F235" s="317"/>
      <c r="G235" s="317"/>
      <c r="H235" s="317"/>
      <c r="I235" s="317"/>
      <c r="J235" s="317"/>
      <c r="K235" s="317"/>
      <c r="L235" s="317"/>
      <c r="M235" s="317"/>
      <c r="N235" s="25"/>
      <c r="BV235" s="86"/>
      <c r="BX235" s="86"/>
    </row>
    <row r="236" spans="1:76" ht="20" customHeight="1" x14ac:dyDescent="0.3">
      <c r="A236" s="22"/>
      <c r="B236" s="85"/>
      <c r="C236" s="85"/>
      <c r="D236" s="85"/>
      <c r="E236" s="85"/>
      <c r="F236" s="85"/>
      <c r="G236" s="85"/>
      <c r="H236" s="85"/>
      <c r="I236" s="85"/>
      <c r="J236" s="85"/>
      <c r="K236" s="85"/>
      <c r="L236" s="85"/>
      <c r="M236" s="85"/>
      <c r="N236" s="25"/>
      <c r="BV236" s="86"/>
      <c r="BX236" s="86"/>
    </row>
    <row r="237" spans="1:76" ht="20" customHeight="1" thickBot="1" x14ac:dyDescent="0.35">
      <c r="A237" s="22"/>
      <c r="B237" s="84" t="s">
        <v>32</v>
      </c>
      <c r="C237" s="85"/>
      <c r="D237" s="85"/>
      <c r="E237" s="85"/>
      <c r="F237" s="304" t="s">
        <v>33</v>
      </c>
      <c r="G237" s="304"/>
      <c r="H237" s="304"/>
      <c r="I237" s="304"/>
      <c r="J237" s="304"/>
      <c r="K237" s="89"/>
      <c r="L237" s="85"/>
      <c r="M237" s="85"/>
      <c r="N237" s="25"/>
    </row>
    <row r="238" spans="1:76" ht="20" customHeight="1" x14ac:dyDescent="0.3">
      <c r="A238" s="22"/>
      <c r="B238" s="305" t="str">
        <f>IF(C4="","",C1680)</f>
        <v/>
      </c>
      <c r="C238" s="306"/>
      <c r="D238" s="306"/>
      <c r="E238" s="306"/>
      <c r="F238" s="306"/>
      <c r="G238" s="306"/>
      <c r="H238" s="306"/>
      <c r="I238" s="306"/>
      <c r="J238" s="307"/>
      <c r="K238" s="311" t="str">
        <f>IF(C4="","",E1680)</f>
        <v/>
      </c>
      <c r="L238" s="312"/>
      <c r="M238" s="312"/>
      <c r="N238" s="25"/>
    </row>
    <row r="239" spans="1:76" ht="20" customHeight="1" x14ac:dyDescent="0.3">
      <c r="A239" s="22"/>
      <c r="B239" s="308"/>
      <c r="C239" s="309"/>
      <c r="D239" s="309"/>
      <c r="E239" s="309"/>
      <c r="F239" s="309"/>
      <c r="G239" s="309"/>
      <c r="H239" s="309"/>
      <c r="I239" s="309"/>
      <c r="J239" s="310"/>
      <c r="K239" s="311"/>
      <c r="L239" s="312"/>
      <c r="M239" s="312"/>
      <c r="N239" s="25"/>
      <c r="BV239" s="86"/>
      <c r="BX239" s="86"/>
    </row>
    <row r="240" spans="1:76" ht="20" customHeight="1" thickBot="1" x14ac:dyDescent="0.35">
      <c r="A240" s="22"/>
      <c r="B240" s="308"/>
      <c r="C240" s="309"/>
      <c r="D240" s="309"/>
      <c r="E240" s="309"/>
      <c r="F240" s="309"/>
      <c r="G240" s="309"/>
      <c r="H240" s="309"/>
      <c r="I240" s="309"/>
      <c r="J240" s="310"/>
      <c r="K240" s="311"/>
      <c r="L240" s="312"/>
      <c r="M240" s="312"/>
      <c r="N240" s="25"/>
    </row>
    <row r="241" spans="1:79" ht="20" customHeight="1" x14ac:dyDescent="0.3">
      <c r="A241" s="22"/>
      <c r="B241" s="306"/>
      <c r="C241" s="306"/>
      <c r="D241" s="306"/>
      <c r="E241" s="306"/>
      <c r="F241" s="306"/>
      <c r="G241" s="306"/>
      <c r="H241" s="306"/>
      <c r="I241" s="306"/>
      <c r="J241" s="306"/>
      <c r="K241" s="320"/>
      <c r="L241" s="320"/>
      <c r="M241" s="320"/>
      <c r="N241" s="25"/>
    </row>
    <row r="242" spans="1:79" ht="20" customHeight="1" x14ac:dyDescent="0.3">
      <c r="A242" s="22"/>
      <c r="B242" s="309"/>
      <c r="C242" s="309"/>
      <c r="D242" s="309"/>
      <c r="E242" s="309"/>
      <c r="F242" s="309"/>
      <c r="G242" s="309"/>
      <c r="H242" s="309"/>
      <c r="I242" s="309"/>
      <c r="J242" s="309"/>
      <c r="K242" s="320"/>
      <c r="L242" s="320"/>
      <c r="M242" s="320"/>
      <c r="N242" s="25"/>
      <c r="BV242" s="86"/>
    </row>
    <row r="243" spans="1:79" ht="20" customHeight="1" x14ac:dyDescent="0.3">
      <c r="A243" s="22"/>
      <c r="B243" s="90"/>
      <c r="C243" s="90"/>
      <c r="D243" s="90"/>
      <c r="E243" s="90"/>
      <c r="F243" s="90"/>
      <c r="G243" s="90"/>
      <c r="H243" s="90"/>
      <c r="I243" s="90"/>
      <c r="J243" s="90"/>
      <c r="K243" s="90"/>
      <c r="L243" s="90"/>
      <c r="M243" s="90"/>
      <c r="N243" s="25"/>
    </row>
    <row r="244" spans="1:79" ht="20" customHeight="1" x14ac:dyDescent="0.3">
      <c r="A244" s="22"/>
      <c r="B244" s="313" t="str">
        <f>IF(B228="","","Together, we can practice your answer to this and other questions. I can offer tips specific to your experience and your needs.  Sign up so I can help you one-on-one.")</f>
        <v/>
      </c>
      <c r="C244" s="313"/>
      <c r="D244" s="313"/>
      <c r="E244" s="313"/>
      <c r="F244" s="313"/>
      <c r="G244" s="313"/>
      <c r="H244" s="313"/>
      <c r="I244" s="313"/>
      <c r="J244" s="313"/>
      <c r="K244" s="313"/>
      <c r="L244" s="313"/>
      <c r="M244" s="313"/>
      <c r="N244" s="25"/>
      <c r="CA244" s="1" t="s">
        <v>34</v>
      </c>
    </row>
    <row r="245" spans="1:79" ht="15" customHeight="1" x14ac:dyDescent="0.3">
      <c r="A245" s="22"/>
      <c r="B245" s="313"/>
      <c r="C245" s="313"/>
      <c r="D245" s="313"/>
      <c r="E245" s="313"/>
      <c r="F245" s="313"/>
      <c r="G245" s="313"/>
      <c r="H245" s="313"/>
      <c r="I245" s="313"/>
      <c r="J245" s="313"/>
      <c r="K245" s="313"/>
      <c r="L245" s="313"/>
      <c r="M245" s="313"/>
      <c r="N245" s="25"/>
      <c r="BV245" s="86"/>
      <c r="BW245" s="91"/>
      <c r="BX245" s="91"/>
      <c r="BY245" s="91"/>
      <c r="BZ245" s="91"/>
      <c r="CA245" s="91">
        <v>0.2</v>
      </c>
    </row>
    <row r="246" spans="1:79" ht="15" customHeight="1" x14ac:dyDescent="0.3">
      <c r="A246" s="22"/>
      <c r="B246" s="313"/>
      <c r="C246" s="313"/>
      <c r="D246" s="313"/>
      <c r="E246" s="313"/>
      <c r="F246" s="313"/>
      <c r="G246" s="313"/>
      <c r="H246" s="313"/>
      <c r="I246" s="313"/>
      <c r="J246" s="313"/>
      <c r="K246" s="313"/>
      <c r="L246" s="313"/>
      <c r="M246" s="313"/>
      <c r="N246" s="25"/>
      <c r="BW246" s="91"/>
      <c r="BX246" s="91"/>
      <c r="BY246" s="91"/>
      <c r="BZ246" s="91"/>
      <c r="CA246" s="91">
        <v>0</v>
      </c>
    </row>
    <row r="247" spans="1:79" ht="10" customHeight="1" x14ac:dyDescent="0.3">
      <c r="A247" s="22"/>
      <c r="B247" s="92"/>
      <c r="C247" s="92"/>
      <c r="D247" s="92"/>
      <c r="E247" s="92"/>
      <c r="F247" s="92"/>
      <c r="G247" s="92"/>
      <c r="H247" s="92"/>
      <c r="I247" s="92"/>
      <c r="J247" s="92"/>
      <c r="K247" s="92"/>
      <c r="L247" s="92"/>
      <c r="M247" s="92"/>
      <c r="N247" s="25"/>
      <c r="BW247" s="91"/>
      <c r="BX247" s="91"/>
      <c r="BY247" s="91"/>
      <c r="BZ247" s="91"/>
      <c r="CA247" s="91"/>
    </row>
    <row r="248" spans="1:79" ht="20" customHeight="1" x14ac:dyDescent="0.3">
      <c r="A248" s="22"/>
      <c r="B248" s="93" t="s">
        <v>35</v>
      </c>
      <c r="C248" s="94" t="s">
        <v>36</v>
      </c>
      <c r="D248" s="94" t="s">
        <v>37</v>
      </c>
      <c r="E248" s="94" t="s">
        <v>38</v>
      </c>
      <c r="F248" s="94" t="s">
        <v>39</v>
      </c>
      <c r="G248" s="94" t="s">
        <v>40</v>
      </c>
      <c r="H248" s="94" t="s">
        <v>41</v>
      </c>
      <c r="I248" s="94" t="s">
        <v>42</v>
      </c>
      <c r="J248" s="94" t="s">
        <v>43</v>
      </c>
      <c r="K248" s="94" t="s">
        <v>44</v>
      </c>
      <c r="L248" s="94" t="s">
        <v>45</v>
      </c>
      <c r="M248" s="94" t="s">
        <v>46</v>
      </c>
      <c r="N248" s="25"/>
      <c r="BW248" s="91"/>
      <c r="BX248" s="91"/>
      <c r="BY248" s="91"/>
      <c r="BZ248" s="91"/>
      <c r="CA248" s="91"/>
    </row>
    <row r="249" spans="1:79" ht="5" customHeight="1" thickBot="1" x14ac:dyDescent="0.35">
      <c r="A249" s="22"/>
      <c r="B249" s="90"/>
      <c r="C249" s="90"/>
      <c r="D249" s="90"/>
      <c r="E249" s="90"/>
      <c r="F249" s="90"/>
      <c r="G249" s="90"/>
      <c r="H249" s="90"/>
      <c r="I249" s="90"/>
      <c r="J249" s="90"/>
      <c r="K249" s="90"/>
      <c r="L249" s="90"/>
      <c r="M249" s="90"/>
      <c r="N249" s="25"/>
      <c r="BW249" s="91"/>
      <c r="BX249" s="91"/>
      <c r="BY249" s="91"/>
      <c r="BZ249" s="91"/>
      <c r="CA249" s="91"/>
    </row>
    <row r="250" spans="1:79" ht="30" customHeight="1" thickTop="1" x14ac:dyDescent="0.3">
      <c r="A250" s="75" t="s">
        <v>15</v>
      </c>
      <c r="B250" s="319" t="str">
        <f>IF($C$4="","Question 2",IF($C$4=$C$1341,CONCATENATE("Q2 for an ",$C$4),CONCATENATE("Q2 for a ",$C$4)))</f>
        <v>Q2 for a standard job interview by HR</v>
      </c>
      <c r="C250" s="319"/>
      <c r="D250" s="319"/>
      <c r="E250" s="319"/>
      <c r="F250" s="319"/>
      <c r="G250" s="319"/>
      <c r="H250" s="319"/>
      <c r="I250" s="319"/>
      <c r="J250" s="319"/>
      <c r="K250" s="319"/>
      <c r="L250" s="319"/>
      <c r="M250" s="76"/>
      <c r="N250" s="77" t="s">
        <v>16</v>
      </c>
    </row>
    <row r="251" spans="1:79" x14ac:dyDescent="0.3">
      <c r="A251" s="78"/>
      <c r="B251" s="79"/>
      <c r="C251" s="79"/>
      <c r="D251" s="79"/>
      <c r="E251" s="79"/>
      <c r="F251" s="79"/>
      <c r="G251" s="79"/>
      <c r="H251" s="80"/>
      <c r="I251" s="79"/>
      <c r="J251" s="79"/>
      <c r="K251" s="79"/>
      <c r="L251" s="79"/>
      <c r="M251" s="79"/>
      <c r="N251" s="81"/>
      <c r="BV251" s="86"/>
    </row>
    <row r="252" spans="1:79" ht="19" x14ac:dyDescent="0.3">
      <c r="A252" s="78"/>
      <c r="B252" s="315" t="str">
        <f>C1359</f>
        <v>What is your greatest strength?</v>
      </c>
      <c r="C252" s="315"/>
      <c r="D252" s="315"/>
      <c r="E252" s="315"/>
      <c r="F252" s="315"/>
      <c r="G252" s="315"/>
      <c r="H252" s="315"/>
      <c r="I252" s="315"/>
      <c r="J252" s="315"/>
      <c r="K252" s="315"/>
      <c r="L252" s="315"/>
      <c r="M252" s="315"/>
      <c r="N252" s="81"/>
    </row>
    <row r="253" spans="1:79" ht="14" x14ac:dyDescent="0.3">
      <c r="A253" s="78"/>
      <c r="B253" s="95" t="str">
        <f>IF(B252="","","Or perhaps they will ask a similar question like...")</f>
        <v>Or perhaps they will ask a similar question like...</v>
      </c>
      <c r="C253" s="79"/>
      <c r="D253" s="79"/>
      <c r="E253" s="79"/>
      <c r="F253" s="79"/>
      <c r="G253" s="79"/>
      <c r="H253" s="80"/>
      <c r="I253" s="79"/>
      <c r="J253" s="79"/>
      <c r="K253" s="79"/>
      <c r="L253" s="79"/>
      <c r="M253" s="79"/>
      <c r="N253" s="81"/>
    </row>
    <row r="254" spans="1:79" ht="19" x14ac:dyDescent="0.3">
      <c r="A254" s="78"/>
      <c r="B254" s="315" t="str">
        <f>G1359</f>
        <v>What are your key strengths?</v>
      </c>
      <c r="C254" s="315"/>
      <c r="D254" s="315"/>
      <c r="E254" s="315"/>
      <c r="F254" s="315"/>
      <c r="G254" s="315"/>
      <c r="H254" s="315"/>
      <c r="I254" s="315"/>
      <c r="J254" s="315"/>
      <c r="K254" s="315"/>
      <c r="L254" s="315"/>
      <c r="M254" s="315"/>
      <c r="N254" s="81"/>
      <c r="BV254" s="86"/>
    </row>
    <row r="255" spans="1:79" ht="14" x14ac:dyDescent="0.3">
      <c r="A255" s="78"/>
      <c r="B255" s="83"/>
      <c r="C255" s="83"/>
      <c r="D255" s="83"/>
      <c r="E255" s="83"/>
      <c r="F255" s="83"/>
      <c r="G255" s="83"/>
      <c r="H255" s="83"/>
      <c r="I255" s="83"/>
      <c r="J255" s="83"/>
      <c r="K255" s="83"/>
      <c r="L255" s="83"/>
      <c r="M255" s="83"/>
      <c r="N255" s="81"/>
    </row>
    <row r="256" spans="1:79" ht="20" customHeight="1" x14ac:dyDescent="0.3">
      <c r="A256" s="22"/>
      <c r="B256" s="84" t="str">
        <f>$B$1632</f>
        <v>Key insight into this question</v>
      </c>
      <c r="C256" s="85"/>
      <c r="D256" s="85"/>
      <c r="E256" s="85"/>
      <c r="F256" s="85"/>
      <c r="G256" s="85"/>
      <c r="H256" s="85"/>
      <c r="I256" s="85"/>
      <c r="J256" s="85"/>
      <c r="K256" s="85"/>
      <c r="L256" s="85"/>
      <c r="M256" s="85"/>
      <c r="N256" s="25"/>
    </row>
    <row r="257" spans="1:74" ht="20" customHeight="1" x14ac:dyDescent="0.3">
      <c r="A257" s="22"/>
      <c r="B257" s="316" t="str">
        <f>IF($C$4="","SELECT ITEM AT TOP",B1695)</f>
        <v xml:space="preserve">What soft skill implied in the job description can you demonsrate in an example? That just became your greatest strength to qualify for this job. </v>
      </c>
      <c r="C257" s="303"/>
      <c r="D257" s="303"/>
      <c r="E257" s="303"/>
      <c r="F257" s="303"/>
      <c r="G257" s="303"/>
      <c r="H257" s="303"/>
      <c r="I257" s="303"/>
      <c r="J257" s="303"/>
      <c r="K257" s="303"/>
      <c r="L257" s="303"/>
      <c r="M257" s="303"/>
      <c r="N257" s="25"/>
      <c r="BV257" s="86"/>
    </row>
    <row r="258" spans="1:74" ht="20" customHeight="1" x14ac:dyDescent="0.3">
      <c r="A258" s="22"/>
      <c r="B258" s="303"/>
      <c r="C258" s="303"/>
      <c r="D258" s="303"/>
      <c r="E258" s="303"/>
      <c r="F258" s="303"/>
      <c r="G258" s="303"/>
      <c r="H258" s="303"/>
      <c r="I258" s="303"/>
      <c r="J258" s="303"/>
      <c r="K258" s="303"/>
      <c r="L258" s="303"/>
      <c r="M258" s="303"/>
      <c r="N258" s="25"/>
    </row>
    <row r="259" spans="1:74" ht="20" customHeight="1" x14ac:dyDescent="0.3">
      <c r="A259" s="22"/>
      <c r="B259" s="84" t="str">
        <f>$B$1633</f>
        <v>What the interviewer typically looks for in your answer to this question</v>
      </c>
      <c r="C259" s="85"/>
      <c r="D259" s="85"/>
      <c r="E259" s="85"/>
      <c r="F259" s="85"/>
      <c r="G259" s="85"/>
      <c r="H259" s="85"/>
      <c r="I259" s="85"/>
      <c r="J259" s="85"/>
      <c r="K259" s="85"/>
      <c r="L259" s="85"/>
      <c r="M259" s="85"/>
      <c r="N259" s="25"/>
    </row>
    <row r="260" spans="1:74" ht="20" customHeight="1" x14ac:dyDescent="0.3">
      <c r="A260" s="22"/>
      <c r="B260" s="303" t="str">
        <f>IF($C$4="","SELECT ITEM AT TOP",B1710)</f>
        <v>Are they asking for only one or for several strengths? Typically just one. Look for a soft skill that exemplifies what the job description requires. Then give a brief example of you expressing that soft skill as applied to the job description qualification.</v>
      </c>
      <c r="C260" s="303"/>
      <c r="D260" s="303"/>
      <c r="E260" s="303"/>
      <c r="F260" s="303"/>
      <c r="G260" s="303"/>
      <c r="H260" s="303"/>
      <c r="I260" s="303"/>
      <c r="J260" s="303"/>
      <c r="K260" s="303"/>
      <c r="L260" s="303"/>
      <c r="M260" s="303"/>
      <c r="N260" s="25"/>
      <c r="BV260" s="86"/>
    </row>
    <row r="261" spans="1:74" ht="20" customHeight="1" x14ac:dyDescent="0.3">
      <c r="A261" s="22"/>
      <c r="B261" s="303"/>
      <c r="C261" s="303"/>
      <c r="D261" s="303"/>
      <c r="E261" s="303"/>
      <c r="F261" s="303"/>
      <c r="G261" s="303"/>
      <c r="H261" s="303"/>
      <c r="I261" s="303"/>
      <c r="J261" s="303"/>
      <c r="K261" s="303"/>
      <c r="L261" s="303"/>
      <c r="M261" s="303"/>
      <c r="N261" s="25"/>
    </row>
    <row r="262" spans="1:74" ht="20" customHeight="1" x14ac:dyDescent="0.3">
      <c r="A262" s="22"/>
      <c r="B262" s="303"/>
      <c r="C262" s="303"/>
      <c r="D262" s="303"/>
      <c r="E262" s="303"/>
      <c r="F262" s="303"/>
      <c r="G262" s="303"/>
      <c r="H262" s="303"/>
      <c r="I262" s="303"/>
      <c r="J262" s="303"/>
      <c r="K262" s="303"/>
      <c r="L262" s="303"/>
      <c r="M262" s="303"/>
      <c r="N262" s="25"/>
    </row>
    <row r="263" spans="1:74" ht="20" customHeight="1" x14ac:dyDescent="0.3">
      <c r="A263" s="22"/>
      <c r="B263" s="87" t="str">
        <f>$B$1634</f>
        <v>Your first draft</v>
      </c>
      <c r="C263" s="85"/>
      <c r="D263" s="85"/>
      <c r="E263" s="85"/>
      <c r="F263" s="85"/>
      <c r="G263" s="85"/>
      <c r="H263" s="85"/>
      <c r="I263" s="85"/>
      <c r="J263" s="88"/>
      <c r="K263" s="88"/>
      <c r="L263" s="88"/>
      <c r="M263" s="88" t="str">
        <f>$B$1635</f>
        <v>(we can always review it together in person so I can help you improve upon it)</v>
      </c>
      <c r="N263" s="25"/>
      <c r="BV263" s="86"/>
    </row>
    <row r="264" spans="1:74" ht="20" customHeight="1" x14ac:dyDescent="0.3">
      <c r="A264" s="22"/>
      <c r="B264" s="317"/>
      <c r="C264" s="317"/>
      <c r="D264" s="317"/>
      <c r="E264" s="317"/>
      <c r="F264" s="317"/>
      <c r="G264" s="317"/>
      <c r="H264" s="317"/>
      <c r="I264" s="317"/>
      <c r="J264" s="317"/>
      <c r="K264" s="317"/>
      <c r="L264" s="317"/>
      <c r="M264" s="317"/>
      <c r="N264" s="25"/>
    </row>
    <row r="265" spans="1:74" ht="20" customHeight="1" x14ac:dyDescent="0.3">
      <c r="A265" s="22"/>
      <c r="B265" s="317"/>
      <c r="C265" s="317"/>
      <c r="D265" s="317"/>
      <c r="E265" s="317"/>
      <c r="F265" s="317"/>
      <c r="G265" s="317"/>
      <c r="H265" s="317"/>
      <c r="I265" s="317"/>
      <c r="J265" s="317"/>
      <c r="K265" s="317"/>
      <c r="L265" s="317"/>
      <c r="M265" s="317"/>
      <c r="N265" s="25"/>
    </row>
    <row r="266" spans="1:74" ht="20" customHeight="1" x14ac:dyDescent="0.3">
      <c r="A266" s="22"/>
      <c r="B266" s="317"/>
      <c r="C266" s="317"/>
      <c r="D266" s="317"/>
      <c r="E266" s="317"/>
      <c r="F266" s="317"/>
      <c r="G266" s="317"/>
      <c r="H266" s="317"/>
      <c r="I266" s="317"/>
      <c r="J266" s="317"/>
      <c r="K266" s="317"/>
      <c r="L266" s="317"/>
      <c r="M266" s="317"/>
      <c r="N266" s="25"/>
      <c r="BV266" s="86"/>
    </row>
    <row r="267" spans="1:74" ht="20" customHeight="1" x14ac:dyDescent="0.3">
      <c r="A267" s="22"/>
      <c r="B267" s="317"/>
      <c r="C267" s="317"/>
      <c r="D267" s="317"/>
      <c r="E267" s="317"/>
      <c r="F267" s="317"/>
      <c r="G267" s="317"/>
      <c r="H267" s="317"/>
      <c r="I267" s="317"/>
      <c r="J267" s="317"/>
      <c r="K267" s="317"/>
      <c r="L267" s="317"/>
      <c r="M267" s="317"/>
      <c r="N267" s="25"/>
    </row>
    <row r="268" spans="1:74" ht="20" customHeight="1" x14ac:dyDescent="0.3">
      <c r="A268" s="22"/>
      <c r="B268" s="317"/>
      <c r="C268" s="317"/>
      <c r="D268" s="317"/>
      <c r="E268" s="317"/>
      <c r="F268" s="317"/>
      <c r="G268" s="317"/>
      <c r="H268" s="317"/>
      <c r="I268" s="317"/>
      <c r="J268" s="317"/>
      <c r="K268" s="317"/>
      <c r="L268" s="317"/>
      <c r="M268" s="317"/>
      <c r="N268" s="25"/>
    </row>
    <row r="269" spans="1:74" ht="20" customHeight="1" x14ac:dyDescent="0.3">
      <c r="A269" s="22"/>
      <c r="B269" s="317"/>
      <c r="C269" s="317"/>
      <c r="D269" s="317"/>
      <c r="E269" s="317"/>
      <c r="F269" s="317"/>
      <c r="G269" s="317"/>
      <c r="H269" s="317"/>
      <c r="I269" s="317"/>
      <c r="J269" s="317"/>
      <c r="K269" s="317"/>
      <c r="L269" s="317"/>
      <c r="M269" s="317"/>
      <c r="N269" s="25"/>
    </row>
    <row r="270" spans="1:74" ht="20" customHeight="1" x14ac:dyDescent="0.3">
      <c r="A270" s="22"/>
      <c r="B270" s="96" t="str">
        <f>IF(B264="","After providing your answer, feel free to self-evaluate it here. Later, we can improve it together.","Self-assess your answers. Choose the best critique in these three dropdown lists. Then read below.")</f>
        <v>After providing your answer, feel free to self-evaluate it here. Later, we can improve it together.</v>
      </c>
      <c r="C270" s="85"/>
      <c r="D270" s="85"/>
      <c r="E270" s="85"/>
      <c r="F270" s="85"/>
      <c r="G270" s="85"/>
      <c r="H270" s="85"/>
      <c r="I270" s="85"/>
      <c r="J270" s="85"/>
      <c r="K270" s="85"/>
      <c r="L270" s="85"/>
      <c r="M270" s="85"/>
      <c r="N270" s="25"/>
    </row>
    <row r="271" spans="1:74" ht="20" customHeight="1" x14ac:dyDescent="0.3">
      <c r="A271" s="22"/>
      <c r="B271" s="318" t="s">
        <v>51</v>
      </c>
      <c r="C271" s="318"/>
      <c r="D271" s="318"/>
      <c r="E271" s="318"/>
      <c r="F271" s="318" t="s">
        <v>49</v>
      </c>
      <c r="G271" s="318"/>
      <c r="H271" s="318"/>
      <c r="I271" s="318"/>
      <c r="J271" s="318" t="s">
        <v>50</v>
      </c>
      <c r="K271" s="318"/>
      <c r="L271" s="318"/>
      <c r="M271" s="318"/>
      <c r="N271" s="25"/>
    </row>
    <row r="272" spans="1:74" ht="20" customHeight="1" x14ac:dyDescent="0.3">
      <c r="A272" s="22"/>
      <c r="B272" s="303" t="str">
        <f>P2299</f>
        <v/>
      </c>
      <c r="C272" s="303"/>
      <c r="D272" s="303"/>
      <c r="E272" s="303"/>
      <c r="F272" s="303"/>
      <c r="G272" s="303"/>
      <c r="H272" s="303"/>
      <c r="I272" s="303"/>
      <c r="J272" s="303"/>
      <c r="K272" s="303"/>
      <c r="L272" s="303"/>
      <c r="M272" s="303"/>
      <c r="N272" s="25"/>
    </row>
    <row r="273" spans="1:14" ht="20" customHeight="1" x14ac:dyDescent="0.3">
      <c r="A273" s="22"/>
      <c r="B273" s="303"/>
      <c r="C273" s="303"/>
      <c r="D273" s="303"/>
      <c r="E273" s="303"/>
      <c r="F273" s="303"/>
      <c r="G273" s="303"/>
      <c r="H273" s="303"/>
      <c r="I273" s="303"/>
      <c r="J273" s="303"/>
      <c r="K273" s="303"/>
      <c r="L273" s="303"/>
      <c r="M273" s="303"/>
      <c r="N273" s="25"/>
    </row>
    <row r="274" spans="1:14" ht="20" customHeight="1" x14ac:dyDescent="0.3">
      <c r="A274" s="22"/>
      <c r="B274" s="303"/>
      <c r="C274" s="303"/>
      <c r="D274" s="303"/>
      <c r="E274" s="303"/>
      <c r="F274" s="303"/>
      <c r="G274" s="303"/>
      <c r="H274" s="303"/>
      <c r="I274" s="303"/>
      <c r="J274" s="303"/>
      <c r="K274" s="303"/>
      <c r="L274" s="303"/>
      <c r="M274" s="303"/>
      <c r="N274" s="25"/>
    </row>
    <row r="275" spans="1:14" ht="20" customHeight="1" x14ac:dyDescent="0.3">
      <c r="A275" s="22"/>
      <c r="B275" s="303"/>
      <c r="C275" s="303"/>
      <c r="D275" s="303"/>
      <c r="E275" s="303"/>
      <c r="F275" s="303"/>
      <c r="G275" s="303"/>
      <c r="H275" s="303"/>
      <c r="I275" s="303"/>
      <c r="J275" s="303"/>
      <c r="K275" s="303"/>
      <c r="L275" s="303"/>
      <c r="M275" s="303"/>
      <c r="N275" s="25"/>
    </row>
    <row r="276" spans="1:14" ht="20" customHeight="1" thickBot="1" x14ac:dyDescent="0.35">
      <c r="A276" s="22"/>
      <c r="B276" s="84" t="s">
        <v>32</v>
      </c>
      <c r="C276" s="85"/>
      <c r="D276" s="85"/>
      <c r="E276" s="85"/>
      <c r="F276" s="304" t="s">
        <v>33</v>
      </c>
      <c r="G276" s="304"/>
      <c r="H276" s="304"/>
      <c r="I276" s="304"/>
      <c r="J276" s="304"/>
      <c r="K276" s="89"/>
      <c r="L276" s="85"/>
      <c r="M276" s="85"/>
      <c r="N276" s="25"/>
    </row>
    <row r="277" spans="1:14" ht="20" customHeight="1" x14ac:dyDescent="0.3">
      <c r="A277" s="22"/>
      <c r="B277" s="305" t="str">
        <f>IF(C4="","",C1732)</f>
        <v/>
      </c>
      <c r="C277" s="306"/>
      <c r="D277" s="306"/>
      <c r="E277" s="306"/>
      <c r="F277" s="306"/>
      <c r="G277" s="306"/>
      <c r="H277" s="306"/>
      <c r="I277" s="306"/>
      <c r="J277" s="307"/>
      <c r="K277" s="311" t="str">
        <f>IF(C4="","",E1732)</f>
        <v/>
      </c>
      <c r="L277" s="312"/>
      <c r="M277" s="312"/>
      <c r="N277" s="25"/>
    </row>
    <row r="278" spans="1:14" ht="20" customHeight="1" x14ac:dyDescent="0.3">
      <c r="A278" s="22"/>
      <c r="B278" s="308"/>
      <c r="C278" s="309"/>
      <c r="D278" s="309"/>
      <c r="E278" s="309"/>
      <c r="F278" s="309"/>
      <c r="G278" s="309"/>
      <c r="H278" s="309"/>
      <c r="I278" s="309"/>
      <c r="J278" s="310"/>
      <c r="K278" s="311"/>
      <c r="L278" s="312"/>
      <c r="M278" s="312"/>
      <c r="N278" s="25"/>
    </row>
    <row r="279" spans="1:14" ht="20" customHeight="1" x14ac:dyDescent="0.3">
      <c r="A279" s="22"/>
      <c r="B279" s="308"/>
      <c r="C279" s="309"/>
      <c r="D279" s="309"/>
      <c r="E279" s="309"/>
      <c r="F279" s="309"/>
      <c r="G279" s="309"/>
      <c r="H279" s="309"/>
      <c r="I279" s="309"/>
      <c r="J279" s="310"/>
      <c r="K279" s="311"/>
      <c r="L279" s="312"/>
      <c r="M279" s="312"/>
      <c r="N279" s="25"/>
    </row>
    <row r="280" spans="1:14" ht="5" customHeight="1" x14ac:dyDescent="0.3">
      <c r="A280" s="22"/>
      <c r="B280" s="90"/>
      <c r="C280" s="90"/>
      <c r="D280" s="90"/>
      <c r="E280" s="90"/>
      <c r="F280" s="90"/>
      <c r="G280" s="90"/>
      <c r="H280" s="90"/>
      <c r="I280" s="90"/>
      <c r="J280" s="90"/>
      <c r="K280" s="90"/>
      <c r="L280" s="90"/>
      <c r="M280" s="90"/>
      <c r="N280" s="25"/>
    </row>
    <row r="281" spans="1:14" ht="20" customHeight="1" x14ac:dyDescent="0.3">
      <c r="A281" s="22"/>
      <c r="B281" s="313" t="str">
        <f>IF(B264="","","Together, we can practice your answer to this and other questions. I can offer tips specific to your experience and your needs.  Sign up so I can help you one-on-one.")</f>
        <v/>
      </c>
      <c r="C281" s="313"/>
      <c r="D281" s="313"/>
      <c r="E281" s="313"/>
      <c r="F281" s="313"/>
      <c r="G281" s="313"/>
      <c r="H281" s="313"/>
      <c r="I281" s="313"/>
      <c r="J281" s="313"/>
      <c r="K281" s="313"/>
      <c r="L281" s="313"/>
      <c r="M281" s="313"/>
      <c r="N281" s="25"/>
    </row>
    <row r="282" spans="1:14" ht="25" customHeight="1" x14ac:dyDescent="0.3">
      <c r="A282" s="22"/>
      <c r="B282" s="313"/>
      <c r="C282" s="313"/>
      <c r="D282" s="313"/>
      <c r="E282" s="313"/>
      <c r="F282" s="313"/>
      <c r="G282" s="313"/>
      <c r="H282" s="313"/>
      <c r="I282" s="313"/>
      <c r="J282" s="313"/>
      <c r="K282" s="313"/>
      <c r="L282" s="313"/>
      <c r="M282" s="313"/>
      <c r="N282" s="25">
        <v>0</v>
      </c>
    </row>
    <row r="283" spans="1:14" ht="5" customHeight="1" x14ac:dyDescent="0.3">
      <c r="A283" s="22"/>
      <c r="B283" s="97"/>
      <c r="C283" s="97"/>
      <c r="D283" s="97"/>
      <c r="E283" s="97"/>
      <c r="F283" s="97"/>
      <c r="G283" s="97"/>
      <c r="H283" s="97"/>
      <c r="I283" s="97"/>
      <c r="J283" s="97"/>
      <c r="K283" s="97"/>
      <c r="L283" s="97"/>
      <c r="M283" s="97"/>
      <c r="N283" s="25"/>
    </row>
    <row r="284" spans="1:14" ht="20" customHeight="1" x14ac:dyDescent="0.3">
      <c r="A284" s="22"/>
      <c r="B284" s="94" t="s">
        <v>35</v>
      </c>
      <c r="C284" s="93" t="s">
        <v>36</v>
      </c>
      <c r="D284" s="94" t="s">
        <v>37</v>
      </c>
      <c r="E284" s="94" t="s">
        <v>38</v>
      </c>
      <c r="F284" s="94" t="s">
        <v>39</v>
      </c>
      <c r="G284" s="94" t="s">
        <v>40</v>
      </c>
      <c r="H284" s="94" t="s">
        <v>41</v>
      </c>
      <c r="I284" s="94" t="s">
        <v>42</v>
      </c>
      <c r="J284" s="94" t="s">
        <v>43</v>
      </c>
      <c r="K284" s="94" t="s">
        <v>44</v>
      </c>
      <c r="L284" s="94" t="s">
        <v>45</v>
      </c>
      <c r="M284" s="94" t="s">
        <v>46</v>
      </c>
      <c r="N284" s="25"/>
    </row>
    <row r="285" spans="1:14" ht="5" customHeight="1" thickBot="1" x14ac:dyDescent="0.35">
      <c r="A285" s="22"/>
      <c r="B285" s="23"/>
      <c r="C285" s="23"/>
      <c r="D285" s="23"/>
      <c r="E285" s="23"/>
      <c r="F285" s="23"/>
      <c r="G285" s="23"/>
      <c r="H285" s="24"/>
      <c r="I285" s="23"/>
      <c r="J285" s="23"/>
      <c r="K285" s="23"/>
      <c r="L285" s="23"/>
      <c r="M285" s="23"/>
      <c r="N285" s="25"/>
    </row>
    <row r="286" spans="1:14" ht="30" customHeight="1" thickTop="1" x14ac:dyDescent="0.3">
      <c r="A286" s="75" t="s">
        <v>15</v>
      </c>
      <c r="B286" s="319" t="str">
        <f>IF($C$4="","Question 3",IF($C$4=$C$1341,CONCATENATE("Q3 for an ",$C$4),CONCATENATE("Q3 for a ",$C$4)))</f>
        <v>Q3 for a standard job interview by HR</v>
      </c>
      <c r="C286" s="319"/>
      <c r="D286" s="319"/>
      <c r="E286" s="319"/>
      <c r="F286" s="319"/>
      <c r="G286" s="319"/>
      <c r="H286" s="319"/>
      <c r="I286" s="319"/>
      <c r="J286" s="319"/>
      <c r="K286" s="319"/>
      <c r="L286" s="319"/>
      <c r="M286" s="76"/>
      <c r="N286" s="77" t="s">
        <v>16</v>
      </c>
    </row>
    <row r="287" spans="1:14" ht="5" customHeight="1" x14ac:dyDescent="0.3">
      <c r="A287" s="78"/>
      <c r="B287" s="79"/>
      <c r="C287" s="79"/>
      <c r="D287" s="79"/>
      <c r="E287" s="79"/>
      <c r="F287" s="79"/>
      <c r="G287" s="79"/>
      <c r="H287" s="80"/>
      <c r="I287" s="79"/>
      <c r="J287" s="79"/>
      <c r="K287" s="79"/>
      <c r="L287" s="79"/>
      <c r="M287" s="79"/>
      <c r="N287" s="81"/>
    </row>
    <row r="288" spans="1:14" ht="19" x14ac:dyDescent="0.3">
      <c r="A288" s="78"/>
      <c r="B288" s="315" t="str">
        <f>C1360</f>
        <v>What is your greatest weakness?</v>
      </c>
      <c r="C288" s="315"/>
      <c r="D288" s="315"/>
      <c r="E288" s="315"/>
      <c r="F288" s="315"/>
      <c r="G288" s="315"/>
      <c r="H288" s="315"/>
      <c r="I288" s="315"/>
      <c r="J288" s="315"/>
      <c r="K288" s="315"/>
      <c r="L288" s="315"/>
      <c r="M288" s="315"/>
      <c r="N288" s="81"/>
    </row>
    <row r="289" spans="1:14" ht="14" x14ac:dyDescent="0.3">
      <c r="A289" s="78"/>
      <c r="B289" s="95" t="str">
        <f>IF(B288="","","Or perhaps they will ask a similar question like...")</f>
        <v>Or perhaps they will ask a similar question like...</v>
      </c>
      <c r="C289" s="79"/>
      <c r="D289" s="79"/>
      <c r="E289" s="79"/>
      <c r="F289" s="79"/>
      <c r="G289" s="79"/>
      <c r="H289" s="80"/>
      <c r="I289" s="79"/>
      <c r="J289" s="79"/>
      <c r="K289" s="79"/>
      <c r="L289" s="79"/>
      <c r="M289" s="79"/>
      <c r="N289" s="81"/>
    </row>
    <row r="290" spans="1:14" ht="19" x14ac:dyDescent="0.3">
      <c r="A290" s="78"/>
      <c r="B290" s="315" t="str">
        <f>G1360</f>
        <v>What are some of your weaknesses?</v>
      </c>
      <c r="C290" s="315"/>
      <c r="D290" s="315"/>
      <c r="E290" s="315"/>
      <c r="F290" s="315"/>
      <c r="G290" s="315"/>
      <c r="H290" s="315"/>
      <c r="I290" s="315"/>
      <c r="J290" s="315"/>
      <c r="K290" s="315"/>
      <c r="L290" s="315"/>
      <c r="M290" s="315"/>
      <c r="N290" s="81"/>
    </row>
    <row r="291" spans="1:14" ht="14" x14ac:dyDescent="0.3">
      <c r="A291" s="78"/>
      <c r="B291" s="83"/>
      <c r="C291" s="83"/>
      <c r="D291" s="83"/>
      <c r="E291" s="83"/>
      <c r="F291" s="83"/>
      <c r="G291" s="83"/>
      <c r="H291" s="83"/>
      <c r="I291" s="83"/>
      <c r="J291" s="83"/>
      <c r="K291" s="83"/>
      <c r="L291" s="83"/>
      <c r="M291" s="83"/>
      <c r="N291" s="81"/>
    </row>
    <row r="292" spans="1:14" ht="20" customHeight="1" x14ac:dyDescent="0.3">
      <c r="A292" s="22"/>
      <c r="B292" s="84" t="str">
        <f>$B$1632</f>
        <v>Key insight into this question</v>
      </c>
      <c r="C292" s="85"/>
      <c r="D292" s="85"/>
      <c r="E292" s="85"/>
      <c r="F292" s="85"/>
      <c r="G292" s="85"/>
      <c r="H292" s="85"/>
      <c r="I292" s="85"/>
      <c r="J292" s="85"/>
      <c r="K292" s="85"/>
      <c r="L292" s="85"/>
      <c r="M292" s="85"/>
      <c r="N292" s="25"/>
    </row>
    <row r="293" spans="1:14" ht="20" customHeight="1" x14ac:dyDescent="0.3">
      <c r="A293" s="22"/>
      <c r="B293" s="316" t="str">
        <f>IF($C$4="","SELECT ITEM AT TOP",B1747)</f>
        <v>This question is asking you to humbly be honest and admit to something you are still improving. Quickly state the shortcoming then focus more on your progress in this area.</v>
      </c>
      <c r="C293" s="303"/>
      <c r="D293" s="303"/>
      <c r="E293" s="303"/>
      <c r="F293" s="303"/>
      <c r="G293" s="303"/>
      <c r="H293" s="303"/>
      <c r="I293" s="303"/>
      <c r="J293" s="303"/>
      <c r="K293" s="303"/>
      <c r="L293" s="303"/>
      <c r="M293" s="303"/>
      <c r="N293" s="25"/>
    </row>
    <row r="294" spans="1:14" ht="20" customHeight="1" x14ac:dyDescent="0.3">
      <c r="A294" s="22"/>
      <c r="B294" s="303"/>
      <c r="C294" s="303"/>
      <c r="D294" s="303"/>
      <c r="E294" s="303"/>
      <c r="F294" s="303"/>
      <c r="G294" s="303"/>
      <c r="H294" s="303"/>
      <c r="I294" s="303"/>
      <c r="J294" s="303"/>
      <c r="K294" s="303"/>
      <c r="L294" s="303"/>
      <c r="M294" s="303"/>
      <c r="N294" s="25"/>
    </row>
    <row r="295" spans="1:14" ht="20" customHeight="1" x14ac:dyDescent="0.3">
      <c r="A295" s="22"/>
      <c r="B295" s="84" t="str">
        <f>$B$1633</f>
        <v>What the interviewer typically looks for in your answer to this question</v>
      </c>
      <c r="C295" s="85"/>
      <c r="D295" s="85"/>
      <c r="E295" s="85"/>
      <c r="F295" s="85"/>
      <c r="G295" s="85"/>
      <c r="H295" s="85"/>
      <c r="I295" s="85"/>
      <c r="J295" s="85"/>
      <c r="K295" s="85"/>
      <c r="L295" s="85"/>
      <c r="M295" s="85"/>
      <c r="N295" s="25"/>
    </row>
    <row r="296" spans="1:14" ht="20" customHeight="1" x14ac:dyDescent="0.3">
      <c r="A296" s="22"/>
      <c r="B296" s="316" t="str">
        <f>IF($C$4="","SELECT ITEM AT TOP",B1762)</f>
        <v>The interviewer assumes that we all have many imperfections, but choose the one that can demonstrate how you are actively improving yourself. This can demonstrate your problem-solving and other skills. Just be sure not to pick something critical to the job description.</v>
      </c>
      <c r="C296" s="303"/>
      <c r="D296" s="303"/>
      <c r="E296" s="303"/>
      <c r="F296" s="303"/>
      <c r="G296" s="303"/>
      <c r="H296" s="303"/>
      <c r="I296" s="303"/>
      <c r="J296" s="303"/>
      <c r="K296" s="303"/>
      <c r="L296" s="303"/>
      <c r="M296" s="303"/>
      <c r="N296" s="25"/>
    </row>
    <row r="297" spans="1:14" ht="20" customHeight="1" x14ac:dyDescent="0.3">
      <c r="A297" s="22"/>
      <c r="B297" s="303"/>
      <c r="C297" s="303"/>
      <c r="D297" s="303"/>
      <c r="E297" s="303"/>
      <c r="F297" s="303"/>
      <c r="G297" s="303"/>
      <c r="H297" s="303"/>
      <c r="I297" s="303"/>
      <c r="J297" s="303"/>
      <c r="K297" s="303"/>
      <c r="L297" s="303"/>
      <c r="M297" s="303"/>
      <c r="N297" s="25"/>
    </row>
    <row r="298" spans="1:14" ht="20" customHeight="1" x14ac:dyDescent="0.3">
      <c r="A298" s="22"/>
      <c r="B298" s="303"/>
      <c r="C298" s="303"/>
      <c r="D298" s="303"/>
      <c r="E298" s="303"/>
      <c r="F298" s="303"/>
      <c r="G298" s="303"/>
      <c r="H298" s="303"/>
      <c r="I298" s="303"/>
      <c r="J298" s="303"/>
      <c r="K298" s="303"/>
      <c r="L298" s="303"/>
      <c r="M298" s="303"/>
      <c r="N298" s="25"/>
    </row>
    <row r="299" spans="1:14" ht="20" customHeight="1" x14ac:dyDescent="0.3">
      <c r="A299" s="22"/>
      <c r="B299" s="87" t="str">
        <f>$B$1634</f>
        <v>Your first draft</v>
      </c>
      <c r="C299" s="85"/>
      <c r="D299" s="85"/>
      <c r="E299" s="85"/>
      <c r="F299" s="85"/>
      <c r="G299" s="85"/>
      <c r="H299" s="85"/>
      <c r="I299" s="85"/>
      <c r="J299" s="88"/>
      <c r="K299" s="88"/>
      <c r="L299" s="88"/>
      <c r="M299" s="88" t="str">
        <f>$B$1635</f>
        <v>(we can always review it together in person so I can help you improve upon it)</v>
      </c>
      <c r="N299" s="25"/>
    </row>
    <row r="300" spans="1:14" ht="20" customHeight="1" x14ac:dyDescent="0.3">
      <c r="A300" s="22"/>
      <c r="B300" s="317"/>
      <c r="C300" s="317"/>
      <c r="D300" s="317"/>
      <c r="E300" s="317"/>
      <c r="F300" s="317"/>
      <c r="G300" s="317"/>
      <c r="H300" s="317"/>
      <c r="I300" s="317"/>
      <c r="J300" s="317"/>
      <c r="K300" s="317"/>
      <c r="L300" s="317"/>
      <c r="M300" s="317"/>
      <c r="N300" s="25"/>
    </row>
    <row r="301" spans="1:14" ht="20" customHeight="1" x14ac:dyDescent="0.3">
      <c r="A301" s="22"/>
      <c r="B301" s="317"/>
      <c r="C301" s="317"/>
      <c r="D301" s="317"/>
      <c r="E301" s="317"/>
      <c r="F301" s="317"/>
      <c r="G301" s="317"/>
      <c r="H301" s="317"/>
      <c r="I301" s="317"/>
      <c r="J301" s="317"/>
      <c r="K301" s="317"/>
      <c r="L301" s="317"/>
      <c r="M301" s="317"/>
      <c r="N301" s="25"/>
    </row>
    <row r="302" spans="1:14" ht="20" customHeight="1" x14ac:dyDescent="0.3">
      <c r="A302" s="22"/>
      <c r="B302" s="317"/>
      <c r="C302" s="317"/>
      <c r="D302" s="317"/>
      <c r="E302" s="317"/>
      <c r="F302" s="317"/>
      <c r="G302" s="317"/>
      <c r="H302" s="317"/>
      <c r="I302" s="317"/>
      <c r="J302" s="317"/>
      <c r="K302" s="317"/>
      <c r="L302" s="317"/>
      <c r="M302" s="317"/>
      <c r="N302" s="25"/>
    </row>
    <row r="303" spans="1:14" ht="20" customHeight="1" x14ac:dyDescent="0.3">
      <c r="A303" s="22"/>
      <c r="B303" s="317"/>
      <c r="C303" s="317"/>
      <c r="D303" s="317"/>
      <c r="E303" s="317"/>
      <c r="F303" s="317"/>
      <c r="G303" s="317"/>
      <c r="H303" s="317"/>
      <c r="I303" s="317"/>
      <c r="J303" s="317"/>
      <c r="K303" s="317"/>
      <c r="L303" s="317"/>
      <c r="M303" s="317"/>
      <c r="N303" s="25"/>
    </row>
    <row r="304" spans="1:14" ht="20" customHeight="1" x14ac:dyDescent="0.3">
      <c r="A304" s="22"/>
      <c r="B304" s="317"/>
      <c r="C304" s="317"/>
      <c r="D304" s="317"/>
      <c r="E304" s="317"/>
      <c r="F304" s="317"/>
      <c r="G304" s="317"/>
      <c r="H304" s="317"/>
      <c r="I304" s="317"/>
      <c r="J304" s="317"/>
      <c r="K304" s="317"/>
      <c r="L304" s="317"/>
      <c r="M304" s="317"/>
      <c r="N304" s="25"/>
    </row>
    <row r="305" spans="1:14" ht="20" customHeight="1" x14ac:dyDescent="0.3">
      <c r="A305" s="22"/>
      <c r="B305" s="317"/>
      <c r="C305" s="317"/>
      <c r="D305" s="317"/>
      <c r="E305" s="317"/>
      <c r="F305" s="317"/>
      <c r="G305" s="317"/>
      <c r="H305" s="317"/>
      <c r="I305" s="317"/>
      <c r="J305" s="317"/>
      <c r="K305" s="317"/>
      <c r="L305" s="317"/>
      <c r="M305" s="317"/>
      <c r="N305" s="25"/>
    </row>
    <row r="306" spans="1:14" ht="20" customHeight="1" x14ac:dyDescent="0.3">
      <c r="A306" s="22"/>
      <c r="B306" s="96" t="str">
        <f>IF(B300="","After providing your answer, feel free to self-evaluate it here. Later, we can improve it together.","Self-assess your answers. Choose the best critique in these three dropdown lists. Then read below.")</f>
        <v>After providing your answer, feel free to self-evaluate it here. Later, we can improve it together.</v>
      </c>
      <c r="C306" s="85"/>
      <c r="D306" s="85"/>
      <c r="E306" s="85"/>
      <c r="F306" s="85"/>
      <c r="G306" s="85"/>
      <c r="H306" s="85"/>
      <c r="I306" s="85"/>
      <c r="J306" s="85"/>
      <c r="K306" s="85"/>
      <c r="L306" s="85"/>
      <c r="M306" s="85"/>
      <c r="N306" s="25"/>
    </row>
    <row r="307" spans="1:14" ht="20" customHeight="1" x14ac:dyDescent="0.3">
      <c r="A307" s="22"/>
      <c r="B307" s="318" t="s">
        <v>51</v>
      </c>
      <c r="C307" s="318"/>
      <c r="D307" s="318"/>
      <c r="E307" s="318"/>
      <c r="F307" s="318" t="s">
        <v>49</v>
      </c>
      <c r="G307" s="318"/>
      <c r="H307" s="318"/>
      <c r="I307" s="318"/>
      <c r="J307" s="318" t="s">
        <v>50</v>
      </c>
      <c r="K307" s="318"/>
      <c r="L307" s="318"/>
      <c r="M307" s="318"/>
      <c r="N307" s="25"/>
    </row>
    <row r="308" spans="1:14" ht="20" customHeight="1" x14ac:dyDescent="0.3">
      <c r="A308" s="22"/>
      <c r="B308" s="303" t="str">
        <f>P2308</f>
        <v/>
      </c>
      <c r="C308" s="303"/>
      <c r="D308" s="303"/>
      <c r="E308" s="303"/>
      <c r="F308" s="303"/>
      <c r="G308" s="303"/>
      <c r="H308" s="303"/>
      <c r="I308" s="303"/>
      <c r="J308" s="303"/>
      <c r="K308" s="303"/>
      <c r="L308" s="303"/>
      <c r="M308" s="303"/>
      <c r="N308" s="25"/>
    </row>
    <row r="309" spans="1:14" ht="20" customHeight="1" x14ac:dyDescent="0.3">
      <c r="A309" s="22"/>
      <c r="B309" s="303"/>
      <c r="C309" s="303"/>
      <c r="D309" s="303"/>
      <c r="E309" s="303"/>
      <c r="F309" s="303"/>
      <c r="G309" s="303"/>
      <c r="H309" s="303"/>
      <c r="I309" s="303"/>
      <c r="J309" s="303"/>
      <c r="K309" s="303"/>
      <c r="L309" s="303"/>
      <c r="M309" s="303"/>
      <c r="N309" s="25"/>
    </row>
    <row r="310" spans="1:14" ht="20" customHeight="1" x14ac:dyDescent="0.3">
      <c r="A310" s="22"/>
      <c r="B310" s="303"/>
      <c r="C310" s="303"/>
      <c r="D310" s="303"/>
      <c r="E310" s="303"/>
      <c r="F310" s="303"/>
      <c r="G310" s="303"/>
      <c r="H310" s="303"/>
      <c r="I310" s="303"/>
      <c r="J310" s="303"/>
      <c r="K310" s="303"/>
      <c r="L310" s="303"/>
      <c r="M310" s="303"/>
      <c r="N310" s="25"/>
    </row>
    <row r="311" spans="1:14" ht="20" customHeight="1" x14ac:dyDescent="0.3">
      <c r="A311" s="22"/>
      <c r="B311" s="303"/>
      <c r="C311" s="303"/>
      <c r="D311" s="303"/>
      <c r="E311" s="303"/>
      <c r="F311" s="303"/>
      <c r="G311" s="303"/>
      <c r="H311" s="303"/>
      <c r="I311" s="303"/>
      <c r="J311" s="303"/>
      <c r="K311" s="303"/>
      <c r="L311" s="303"/>
      <c r="M311" s="303"/>
      <c r="N311" s="25"/>
    </row>
    <row r="312" spans="1:14" ht="20" customHeight="1" thickBot="1" x14ac:dyDescent="0.35">
      <c r="A312" s="22"/>
      <c r="B312" s="84" t="s">
        <v>32</v>
      </c>
      <c r="C312" s="85"/>
      <c r="D312" s="85"/>
      <c r="E312" s="85"/>
      <c r="F312" s="304" t="s">
        <v>33</v>
      </c>
      <c r="G312" s="304"/>
      <c r="H312" s="304"/>
      <c r="I312" s="304"/>
      <c r="J312" s="304"/>
      <c r="K312" s="89"/>
      <c r="L312" s="85"/>
      <c r="M312" s="85"/>
      <c r="N312" s="25"/>
    </row>
    <row r="313" spans="1:14" ht="20" customHeight="1" x14ac:dyDescent="0.3">
      <c r="A313" s="22"/>
      <c r="B313" s="305" t="str">
        <f>IF(C4="","",C1784)</f>
        <v/>
      </c>
      <c r="C313" s="306"/>
      <c r="D313" s="306"/>
      <c r="E313" s="306"/>
      <c r="F313" s="306"/>
      <c r="G313" s="306"/>
      <c r="H313" s="306"/>
      <c r="I313" s="306"/>
      <c r="J313" s="307"/>
      <c r="K313" s="311" t="str">
        <f>IF(C4="","",E1784)</f>
        <v/>
      </c>
      <c r="L313" s="312"/>
      <c r="M313" s="312"/>
      <c r="N313" s="25"/>
    </row>
    <row r="314" spans="1:14" ht="20" customHeight="1" x14ac:dyDescent="0.3">
      <c r="A314" s="22"/>
      <c r="B314" s="308"/>
      <c r="C314" s="309"/>
      <c r="D314" s="309"/>
      <c r="E314" s="309"/>
      <c r="F314" s="309"/>
      <c r="G314" s="309"/>
      <c r="H314" s="309"/>
      <c r="I314" s="309"/>
      <c r="J314" s="310"/>
      <c r="K314" s="311"/>
      <c r="L314" s="312"/>
      <c r="M314" s="312"/>
      <c r="N314" s="25"/>
    </row>
    <row r="315" spans="1:14" ht="20" customHeight="1" x14ac:dyDescent="0.3">
      <c r="A315" s="22"/>
      <c r="B315" s="308"/>
      <c r="C315" s="309"/>
      <c r="D315" s="309"/>
      <c r="E315" s="309"/>
      <c r="F315" s="309"/>
      <c r="G315" s="309"/>
      <c r="H315" s="309"/>
      <c r="I315" s="309"/>
      <c r="J315" s="310"/>
      <c r="K315" s="311"/>
      <c r="L315" s="312"/>
      <c r="M315" s="312"/>
      <c r="N315" s="25"/>
    </row>
    <row r="316" spans="1:14" ht="5" customHeight="1" x14ac:dyDescent="0.3">
      <c r="A316" s="22"/>
      <c r="B316" s="90"/>
      <c r="C316" s="90"/>
      <c r="D316" s="90"/>
      <c r="E316" s="90"/>
      <c r="F316" s="90"/>
      <c r="G316" s="90"/>
      <c r="H316" s="90"/>
      <c r="I316" s="90"/>
      <c r="J316" s="90"/>
      <c r="K316" s="90"/>
      <c r="L316" s="90"/>
      <c r="M316" s="90"/>
      <c r="N316" s="25"/>
    </row>
    <row r="317" spans="1:14" ht="20" customHeight="1" x14ac:dyDescent="0.3">
      <c r="A317" s="22"/>
      <c r="B317" s="313" t="str">
        <f>IF(B300="","","Together, we can practice your answer to this and other questions. I can offer tips specific to your experience and your needs.  Sign up so I can help you one-on-one.")</f>
        <v/>
      </c>
      <c r="C317" s="313"/>
      <c r="D317" s="313"/>
      <c r="E317" s="313"/>
      <c r="F317" s="313"/>
      <c r="G317" s="313"/>
      <c r="H317" s="313"/>
      <c r="I317" s="313"/>
      <c r="J317" s="313"/>
      <c r="K317" s="313"/>
      <c r="L317" s="313"/>
      <c r="M317" s="313"/>
      <c r="N317" s="25"/>
    </row>
    <row r="318" spans="1:14" ht="15" customHeight="1" x14ac:dyDescent="0.3">
      <c r="A318" s="22"/>
      <c r="B318" s="313"/>
      <c r="C318" s="313"/>
      <c r="D318" s="313"/>
      <c r="E318" s="313"/>
      <c r="F318" s="313"/>
      <c r="G318" s="313"/>
      <c r="H318" s="313"/>
      <c r="I318" s="313"/>
      <c r="J318" s="313"/>
      <c r="K318" s="313"/>
      <c r="L318" s="313"/>
      <c r="M318" s="313"/>
      <c r="N318" s="25"/>
    </row>
    <row r="319" spans="1:14" ht="15" customHeight="1" x14ac:dyDescent="0.3">
      <c r="A319" s="22"/>
      <c r="B319" s="313"/>
      <c r="C319" s="313"/>
      <c r="D319" s="313"/>
      <c r="E319" s="313"/>
      <c r="F319" s="313"/>
      <c r="G319" s="313"/>
      <c r="H319" s="313"/>
      <c r="I319" s="313"/>
      <c r="J319" s="313"/>
      <c r="K319" s="313"/>
      <c r="L319" s="313"/>
      <c r="M319" s="313"/>
      <c r="N319" s="25"/>
    </row>
    <row r="320" spans="1:14" ht="5" customHeight="1" x14ac:dyDescent="0.3">
      <c r="A320" s="22"/>
      <c r="B320" s="92"/>
      <c r="C320" s="92"/>
      <c r="D320" s="92"/>
      <c r="E320" s="92"/>
      <c r="F320" s="92"/>
      <c r="G320" s="92"/>
      <c r="H320" s="92"/>
      <c r="I320" s="92"/>
      <c r="J320" s="92"/>
      <c r="K320" s="92"/>
      <c r="L320" s="92"/>
      <c r="M320" s="92"/>
      <c r="N320" s="25"/>
    </row>
    <row r="321" spans="1:14" ht="20" customHeight="1" x14ac:dyDescent="0.3">
      <c r="A321" s="22"/>
      <c r="B321" s="94" t="s">
        <v>35</v>
      </c>
      <c r="C321" s="94" t="s">
        <v>36</v>
      </c>
      <c r="D321" s="93" t="s">
        <v>37</v>
      </c>
      <c r="E321" s="94" t="s">
        <v>38</v>
      </c>
      <c r="F321" s="94" t="s">
        <v>39</v>
      </c>
      <c r="G321" s="94" t="s">
        <v>40</v>
      </c>
      <c r="H321" s="94" t="s">
        <v>41</v>
      </c>
      <c r="I321" s="94" t="s">
        <v>42</v>
      </c>
      <c r="J321" s="94" t="s">
        <v>43</v>
      </c>
      <c r="K321" s="94" t="s">
        <v>44</v>
      </c>
      <c r="L321" s="94" t="s">
        <v>45</v>
      </c>
      <c r="M321" s="94" t="s">
        <v>46</v>
      </c>
      <c r="N321" s="25"/>
    </row>
    <row r="322" spans="1:14" ht="5" customHeight="1" thickBot="1" x14ac:dyDescent="0.35">
      <c r="A322" s="22"/>
      <c r="B322" s="23"/>
      <c r="C322" s="23"/>
      <c r="D322" s="23"/>
      <c r="E322" s="23"/>
      <c r="F322" s="23"/>
      <c r="G322" s="23"/>
      <c r="H322" s="24"/>
      <c r="I322" s="23"/>
      <c r="J322" s="23"/>
      <c r="K322" s="23"/>
      <c r="L322" s="23"/>
      <c r="M322" s="23"/>
      <c r="N322" s="25"/>
    </row>
    <row r="323" spans="1:14" ht="30" customHeight="1" thickTop="1" x14ac:dyDescent="0.3">
      <c r="A323" s="75" t="s">
        <v>15</v>
      </c>
      <c r="B323" s="319" t="str">
        <f>IF($C$4="","Question 4",IF($C$4=$C$1341,CONCATENATE("Q4 for an ",$C$4),CONCATENATE("Q4 for a ",$C$4)))</f>
        <v>Q4 for a standard job interview by HR</v>
      </c>
      <c r="C323" s="319"/>
      <c r="D323" s="319"/>
      <c r="E323" s="319"/>
      <c r="F323" s="319"/>
      <c r="G323" s="319"/>
      <c r="H323" s="319"/>
      <c r="I323" s="319"/>
      <c r="J323" s="319"/>
      <c r="K323" s="319"/>
      <c r="L323" s="319"/>
      <c r="M323" s="76"/>
      <c r="N323" s="77" t="s">
        <v>16</v>
      </c>
    </row>
    <row r="324" spans="1:14" x14ac:dyDescent="0.3">
      <c r="A324" s="78"/>
      <c r="B324" s="79"/>
      <c r="C324" s="79"/>
      <c r="D324" s="79"/>
      <c r="E324" s="79"/>
      <c r="F324" s="79"/>
      <c r="G324" s="79"/>
      <c r="H324" s="80"/>
      <c r="I324" s="79"/>
      <c r="J324" s="79"/>
      <c r="K324" s="79"/>
      <c r="L324" s="79"/>
      <c r="M324" s="79"/>
      <c r="N324" s="81"/>
    </row>
    <row r="325" spans="1:14" ht="19" x14ac:dyDescent="0.3">
      <c r="A325" s="78"/>
      <c r="B325" s="315" t="str">
        <f>C1361</f>
        <v>What do you know of our company?</v>
      </c>
      <c r="C325" s="315"/>
      <c r="D325" s="315"/>
      <c r="E325" s="315"/>
      <c r="F325" s="315"/>
      <c r="G325" s="315"/>
      <c r="H325" s="315"/>
      <c r="I325" s="315"/>
      <c r="J325" s="315"/>
      <c r="K325" s="315"/>
      <c r="L325" s="315"/>
      <c r="M325" s="315"/>
      <c r="N325" s="81"/>
    </row>
    <row r="326" spans="1:14" ht="14" x14ac:dyDescent="0.3">
      <c r="A326" s="78"/>
      <c r="B326" s="95" t="str">
        <f>IF(B325="","","Or perhaps they will ask a similar question like...")</f>
        <v>Or perhaps they will ask a similar question like...</v>
      </c>
      <c r="C326" s="79"/>
      <c r="D326" s="79"/>
      <c r="E326" s="79"/>
      <c r="F326" s="79"/>
      <c r="G326" s="79"/>
      <c r="H326" s="80"/>
      <c r="I326" s="79"/>
      <c r="J326" s="79"/>
      <c r="K326" s="79"/>
      <c r="L326" s="79"/>
      <c r="M326" s="79"/>
      <c r="N326" s="81"/>
    </row>
    <row r="327" spans="1:14" ht="14.4" customHeight="1" x14ac:dyDescent="0.3">
      <c r="A327" s="78"/>
      <c r="B327" s="315" t="str">
        <f>G1361</f>
        <v>Why did you choose to apply to our company?</v>
      </c>
      <c r="C327" s="315"/>
      <c r="D327" s="315"/>
      <c r="E327" s="315"/>
      <c r="F327" s="315"/>
      <c r="G327" s="315"/>
      <c r="H327" s="315"/>
      <c r="I327" s="315"/>
      <c r="J327" s="315"/>
      <c r="K327" s="315"/>
      <c r="L327" s="315"/>
      <c r="M327" s="315"/>
      <c r="N327" s="81"/>
    </row>
    <row r="328" spans="1:14" ht="14" customHeight="1" x14ac:dyDescent="0.3">
      <c r="A328" s="78"/>
      <c r="B328" s="83"/>
      <c r="C328" s="83"/>
      <c r="D328" s="83"/>
      <c r="E328" s="83"/>
      <c r="F328" s="83"/>
      <c r="G328" s="83"/>
      <c r="H328" s="83"/>
      <c r="I328" s="83"/>
      <c r="J328" s="83"/>
      <c r="K328" s="83"/>
      <c r="L328" s="83"/>
      <c r="M328" s="83"/>
      <c r="N328" s="81"/>
    </row>
    <row r="329" spans="1:14" ht="20" customHeight="1" x14ac:dyDescent="0.3">
      <c r="A329" s="98"/>
      <c r="B329" s="84" t="str">
        <f>$B$1632</f>
        <v>Key insight into this question</v>
      </c>
      <c r="C329" s="85"/>
      <c r="D329" s="85"/>
      <c r="E329" s="85"/>
      <c r="F329" s="85"/>
      <c r="G329" s="85"/>
      <c r="H329" s="85"/>
      <c r="I329" s="85"/>
      <c r="J329" s="85"/>
      <c r="K329" s="85"/>
      <c r="L329" s="85"/>
      <c r="M329" s="85"/>
      <c r="N329" s="25"/>
    </row>
    <row r="330" spans="1:14" ht="20" customHeight="1" x14ac:dyDescent="0.3">
      <c r="A330" s="98"/>
      <c r="B330" s="303" t="str">
        <f>IF($C$4="","SELECT ITEM AT TOP",B1799)</f>
        <v>The less you know about their product and services, the less reason they have to hire you. Find out as much as you can beforehand.</v>
      </c>
      <c r="C330" s="303"/>
      <c r="D330" s="303"/>
      <c r="E330" s="303"/>
      <c r="F330" s="303"/>
      <c r="G330" s="303"/>
      <c r="H330" s="303"/>
      <c r="I330" s="303"/>
      <c r="J330" s="303"/>
      <c r="K330" s="303"/>
      <c r="L330" s="303"/>
      <c r="M330" s="303"/>
      <c r="N330" s="25"/>
    </row>
    <row r="331" spans="1:14" ht="20" customHeight="1" x14ac:dyDescent="0.3">
      <c r="A331" s="98"/>
      <c r="B331" s="303"/>
      <c r="C331" s="303"/>
      <c r="D331" s="303"/>
      <c r="E331" s="303"/>
      <c r="F331" s="303"/>
      <c r="G331" s="303"/>
      <c r="H331" s="303"/>
      <c r="I331" s="303"/>
      <c r="J331" s="303"/>
      <c r="K331" s="303"/>
      <c r="L331" s="303"/>
      <c r="M331" s="303"/>
      <c r="N331" s="25"/>
    </row>
    <row r="332" spans="1:14" ht="20" customHeight="1" x14ac:dyDescent="0.3">
      <c r="A332" s="98"/>
      <c r="B332" s="84" t="str">
        <f>$B$1633</f>
        <v>What the interviewer typically looks for in your answer to this question</v>
      </c>
      <c r="C332" s="85"/>
      <c r="D332" s="85"/>
      <c r="E332" s="85"/>
      <c r="F332" s="85"/>
      <c r="G332" s="85"/>
      <c r="H332" s="85"/>
      <c r="I332" s="85"/>
      <c r="J332" s="85"/>
      <c r="K332" s="85"/>
      <c r="L332" s="85"/>
      <c r="M332" s="85"/>
      <c r="N332" s="25"/>
    </row>
    <row r="333" spans="1:14" ht="20" customHeight="1" x14ac:dyDescent="0.3">
      <c r="A333" s="98"/>
      <c r="B333" s="316" t="str">
        <f>IF($C$4="","SELECT ITEM AT TOP",B1814)</f>
        <v>They will not be impressed if citing only the basic facts about them. Tell not only what you know but what you like about them. Do you use any of their offerings? Do you love what they are about? Let your passion for them shine through.</v>
      </c>
      <c r="C333" s="303"/>
      <c r="D333" s="303"/>
      <c r="E333" s="303"/>
      <c r="F333" s="303"/>
      <c r="G333" s="303"/>
      <c r="H333" s="303"/>
      <c r="I333" s="303"/>
      <c r="J333" s="303"/>
      <c r="K333" s="303"/>
      <c r="L333" s="303"/>
      <c r="M333" s="303"/>
      <c r="N333" s="25"/>
    </row>
    <row r="334" spans="1:14" ht="20" customHeight="1" x14ac:dyDescent="0.3">
      <c r="A334" s="98"/>
      <c r="B334" s="303"/>
      <c r="C334" s="303"/>
      <c r="D334" s="303"/>
      <c r="E334" s="303"/>
      <c r="F334" s="303"/>
      <c r="G334" s="303"/>
      <c r="H334" s="303"/>
      <c r="I334" s="303"/>
      <c r="J334" s="303"/>
      <c r="K334" s="303"/>
      <c r="L334" s="303"/>
      <c r="M334" s="303"/>
      <c r="N334" s="25"/>
    </row>
    <row r="335" spans="1:14" ht="20" customHeight="1" x14ac:dyDescent="0.3">
      <c r="A335" s="98"/>
      <c r="B335" s="303"/>
      <c r="C335" s="303"/>
      <c r="D335" s="303"/>
      <c r="E335" s="303"/>
      <c r="F335" s="303"/>
      <c r="G335" s="303"/>
      <c r="H335" s="303"/>
      <c r="I335" s="303"/>
      <c r="J335" s="303"/>
      <c r="K335" s="303"/>
      <c r="L335" s="303"/>
      <c r="M335" s="303"/>
      <c r="N335" s="25"/>
    </row>
    <row r="336" spans="1:14" ht="20" customHeight="1" x14ac:dyDescent="0.3">
      <c r="A336" s="98"/>
      <c r="B336" s="87" t="str">
        <f>$B$1634</f>
        <v>Your first draft</v>
      </c>
      <c r="C336" s="85"/>
      <c r="D336" s="85"/>
      <c r="E336" s="85"/>
      <c r="F336" s="85"/>
      <c r="G336" s="85"/>
      <c r="H336" s="85"/>
      <c r="I336" s="85"/>
      <c r="J336" s="88"/>
      <c r="K336" s="88"/>
      <c r="L336" s="88"/>
      <c r="M336" s="88" t="str">
        <f>$B$1635</f>
        <v>(we can always review it together in person so I can help you improve upon it)</v>
      </c>
      <c r="N336" s="25"/>
    </row>
    <row r="337" spans="1:14" ht="20" customHeight="1" x14ac:dyDescent="0.3">
      <c r="A337" s="98"/>
      <c r="B337" s="317"/>
      <c r="C337" s="317"/>
      <c r="D337" s="317"/>
      <c r="E337" s="317"/>
      <c r="F337" s="317"/>
      <c r="G337" s="317"/>
      <c r="H337" s="317"/>
      <c r="I337" s="317"/>
      <c r="J337" s="317"/>
      <c r="K337" s="317"/>
      <c r="L337" s="317"/>
      <c r="M337" s="317"/>
      <c r="N337" s="25"/>
    </row>
    <row r="338" spans="1:14" ht="20" customHeight="1" x14ac:dyDescent="0.3">
      <c r="A338" s="98"/>
      <c r="B338" s="317"/>
      <c r="C338" s="317"/>
      <c r="D338" s="317"/>
      <c r="E338" s="317"/>
      <c r="F338" s="317"/>
      <c r="G338" s="317"/>
      <c r="H338" s="317"/>
      <c r="I338" s="317"/>
      <c r="J338" s="317"/>
      <c r="K338" s="317"/>
      <c r="L338" s="317"/>
      <c r="M338" s="317"/>
      <c r="N338" s="25"/>
    </row>
    <row r="339" spans="1:14" ht="20" customHeight="1" x14ac:dyDescent="0.3">
      <c r="A339" s="98"/>
      <c r="B339" s="317"/>
      <c r="C339" s="317"/>
      <c r="D339" s="317"/>
      <c r="E339" s="317"/>
      <c r="F339" s="317"/>
      <c r="G339" s="317"/>
      <c r="H339" s="317"/>
      <c r="I339" s="317"/>
      <c r="J339" s="317"/>
      <c r="K339" s="317"/>
      <c r="L339" s="317"/>
      <c r="M339" s="317"/>
      <c r="N339" s="25"/>
    </row>
    <row r="340" spans="1:14" ht="20" customHeight="1" x14ac:dyDescent="0.3">
      <c r="A340" s="98"/>
      <c r="B340" s="317"/>
      <c r="C340" s="317"/>
      <c r="D340" s="317"/>
      <c r="E340" s="317"/>
      <c r="F340" s="317"/>
      <c r="G340" s="317"/>
      <c r="H340" s="317"/>
      <c r="I340" s="317"/>
      <c r="J340" s="317"/>
      <c r="K340" s="317"/>
      <c r="L340" s="317"/>
      <c r="M340" s="317"/>
      <c r="N340" s="25"/>
    </row>
    <row r="341" spans="1:14" ht="20" customHeight="1" x14ac:dyDescent="0.3">
      <c r="A341" s="98"/>
      <c r="B341" s="317"/>
      <c r="C341" s="317"/>
      <c r="D341" s="317"/>
      <c r="E341" s="317"/>
      <c r="F341" s="317"/>
      <c r="G341" s="317"/>
      <c r="H341" s="317"/>
      <c r="I341" s="317"/>
      <c r="J341" s="317"/>
      <c r="K341" s="317"/>
      <c r="L341" s="317"/>
      <c r="M341" s="317"/>
      <c r="N341" s="25"/>
    </row>
    <row r="342" spans="1:14" ht="20" customHeight="1" x14ac:dyDescent="0.3">
      <c r="A342" s="98"/>
      <c r="B342" s="317"/>
      <c r="C342" s="317"/>
      <c r="D342" s="317"/>
      <c r="E342" s="317"/>
      <c r="F342" s="317"/>
      <c r="G342" s="317"/>
      <c r="H342" s="317"/>
      <c r="I342" s="317"/>
      <c r="J342" s="317"/>
      <c r="K342" s="317"/>
      <c r="L342" s="317"/>
      <c r="M342" s="317"/>
      <c r="N342" s="25"/>
    </row>
    <row r="343" spans="1:14" ht="20" customHeight="1" x14ac:dyDescent="0.3">
      <c r="A343" s="98"/>
      <c r="B343" s="96" t="str">
        <f>IF(B337="","After providing your answer, feel free to self-evaluate it here. Later, we can improve it together.","Self-assess your answers. Choose the best critique in these three dropdown lists. Then read below.")</f>
        <v>After providing your answer, feel free to self-evaluate it here. Later, we can improve it together.</v>
      </c>
      <c r="C343" s="85"/>
      <c r="D343" s="85"/>
      <c r="E343" s="85"/>
      <c r="F343" s="85"/>
      <c r="G343" s="85"/>
      <c r="H343" s="85"/>
      <c r="I343" s="85"/>
      <c r="J343" s="85"/>
      <c r="K343" s="85"/>
      <c r="L343" s="85"/>
      <c r="M343" s="85"/>
      <c r="N343" s="25"/>
    </row>
    <row r="344" spans="1:14" ht="20" customHeight="1" x14ac:dyDescent="0.3">
      <c r="A344" s="98"/>
      <c r="B344" s="318" t="s">
        <v>51</v>
      </c>
      <c r="C344" s="318"/>
      <c r="D344" s="318"/>
      <c r="E344" s="318"/>
      <c r="F344" s="318" t="s">
        <v>49</v>
      </c>
      <c r="G344" s="318"/>
      <c r="H344" s="318"/>
      <c r="I344" s="318"/>
      <c r="J344" s="318" t="s">
        <v>50</v>
      </c>
      <c r="K344" s="318"/>
      <c r="L344" s="318"/>
      <c r="M344" s="318"/>
      <c r="N344" s="25"/>
    </row>
    <row r="345" spans="1:14" ht="20" customHeight="1" x14ac:dyDescent="0.3">
      <c r="A345" s="98"/>
      <c r="B345" s="303" t="str">
        <f>P2317</f>
        <v/>
      </c>
      <c r="C345" s="303"/>
      <c r="D345" s="303"/>
      <c r="E345" s="303"/>
      <c r="F345" s="303"/>
      <c r="G345" s="303"/>
      <c r="H345" s="303"/>
      <c r="I345" s="303"/>
      <c r="J345" s="303"/>
      <c r="K345" s="303"/>
      <c r="L345" s="303"/>
      <c r="M345" s="303"/>
      <c r="N345" s="25"/>
    </row>
    <row r="346" spans="1:14" ht="20" customHeight="1" x14ac:dyDescent="0.3">
      <c r="A346" s="98"/>
      <c r="B346" s="303"/>
      <c r="C346" s="303"/>
      <c r="D346" s="303"/>
      <c r="E346" s="303"/>
      <c r="F346" s="303"/>
      <c r="G346" s="303"/>
      <c r="H346" s="303"/>
      <c r="I346" s="303"/>
      <c r="J346" s="303"/>
      <c r="K346" s="303"/>
      <c r="L346" s="303"/>
      <c r="M346" s="303"/>
      <c r="N346" s="25"/>
    </row>
    <row r="347" spans="1:14" ht="20" customHeight="1" x14ac:dyDescent="0.3">
      <c r="A347" s="98"/>
      <c r="B347" s="303"/>
      <c r="C347" s="303"/>
      <c r="D347" s="303"/>
      <c r="E347" s="303"/>
      <c r="F347" s="303"/>
      <c r="G347" s="303"/>
      <c r="H347" s="303"/>
      <c r="I347" s="303"/>
      <c r="J347" s="303"/>
      <c r="K347" s="303"/>
      <c r="L347" s="303"/>
      <c r="M347" s="303"/>
      <c r="N347" s="25"/>
    </row>
    <row r="348" spans="1:14" ht="20" customHeight="1" x14ac:dyDescent="0.3">
      <c r="A348" s="98"/>
      <c r="B348" s="303"/>
      <c r="C348" s="303"/>
      <c r="D348" s="303"/>
      <c r="E348" s="303"/>
      <c r="F348" s="303"/>
      <c r="G348" s="303"/>
      <c r="H348" s="303"/>
      <c r="I348" s="303"/>
      <c r="J348" s="303"/>
      <c r="K348" s="303"/>
      <c r="L348" s="303"/>
      <c r="M348" s="303"/>
      <c r="N348" s="25"/>
    </row>
    <row r="349" spans="1:14" ht="20" customHeight="1" thickBot="1" x14ac:dyDescent="0.35">
      <c r="A349" s="98"/>
      <c r="B349" s="84" t="s">
        <v>32</v>
      </c>
      <c r="C349" s="85"/>
      <c r="D349" s="85"/>
      <c r="E349" s="85"/>
      <c r="F349" s="304" t="s">
        <v>33</v>
      </c>
      <c r="G349" s="304"/>
      <c r="H349" s="304"/>
      <c r="I349" s="304"/>
      <c r="J349" s="304"/>
      <c r="K349" s="89"/>
      <c r="L349" s="85"/>
      <c r="M349" s="85"/>
      <c r="N349" s="25"/>
    </row>
    <row r="350" spans="1:14" ht="20" customHeight="1" x14ac:dyDescent="0.3">
      <c r="A350" s="98"/>
      <c r="B350" s="305" t="str">
        <f>IF(C4="","",C1836)</f>
        <v/>
      </c>
      <c r="C350" s="306"/>
      <c r="D350" s="306"/>
      <c r="E350" s="306"/>
      <c r="F350" s="306"/>
      <c r="G350" s="306"/>
      <c r="H350" s="306"/>
      <c r="I350" s="306"/>
      <c r="J350" s="307"/>
      <c r="K350" s="311" t="str">
        <f>IF(C4="","",E1836)</f>
        <v/>
      </c>
      <c r="L350" s="312"/>
      <c r="M350" s="312"/>
      <c r="N350" s="25"/>
    </row>
    <row r="351" spans="1:14" ht="20" customHeight="1" x14ac:dyDescent="0.3">
      <c r="A351" s="98"/>
      <c r="B351" s="308"/>
      <c r="C351" s="309"/>
      <c r="D351" s="309"/>
      <c r="E351" s="309"/>
      <c r="F351" s="309"/>
      <c r="G351" s="309"/>
      <c r="H351" s="309"/>
      <c r="I351" s="309"/>
      <c r="J351" s="310"/>
      <c r="K351" s="311"/>
      <c r="L351" s="312"/>
      <c r="M351" s="312"/>
      <c r="N351" s="25"/>
    </row>
    <row r="352" spans="1:14" ht="20" customHeight="1" x14ac:dyDescent="0.3">
      <c r="A352" s="98"/>
      <c r="B352" s="308"/>
      <c r="C352" s="309"/>
      <c r="D352" s="309"/>
      <c r="E352" s="309"/>
      <c r="F352" s="309"/>
      <c r="G352" s="309"/>
      <c r="H352" s="309"/>
      <c r="I352" s="309"/>
      <c r="J352" s="310"/>
      <c r="K352" s="311"/>
      <c r="L352" s="312"/>
      <c r="M352" s="312"/>
      <c r="N352" s="25"/>
    </row>
    <row r="353" spans="1:14" ht="5" customHeight="1" x14ac:dyDescent="0.3">
      <c r="A353" s="98"/>
      <c r="B353" s="90"/>
      <c r="C353" s="90"/>
      <c r="D353" s="90"/>
      <c r="E353" s="90"/>
      <c r="F353" s="90"/>
      <c r="G353" s="90"/>
      <c r="H353" s="90"/>
      <c r="I353" s="90"/>
      <c r="J353" s="90"/>
      <c r="K353" s="90"/>
      <c r="L353" s="90"/>
      <c r="M353" s="90"/>
      <c r="N353" s="25"/>
    </row>
    <row r="354" spans="1:14" ht="20" customHeight="1" x14ac:dyDescent="0.3">
      <c r="A354" s="98"/>
      <c r="B354" s="313" t="str">
        <f>IF(B337="","","Together, we can practice your answer to this and other questions. I can offer tips specific to your experience and your needs.  Sign up so I can help you one-on-one.")</f>
        <v/>
      </c>
      <c r="C354" s="313"/>
      <c r="D354" s="313"/>
      <c r="E354" s="313"/>
      <c r="F354" s="313"/>
      <c r="G354" s="313"/>
      <c r="H354" s="313"/>
      <c r="I354" s="313"/>
      <c r="J354" s="313"/>
      <c r="K354" s="313"/>
      <c r="L354" s="313"/>
      <c r="M354" s="313"/>
      <c r="N354" s="25"/>
    </row>
    <row r="355" spans="1:14" ht="15" customHeight="1" x14ac:dyDescent="0.3">
      <c r="A355" s="98"/>
      <c r="B355" s="313"/>
      <c r="C355" s="313"/>
      <c r="D355" s="313"/>
      <c r="E355" s="313"/>
      <c r="F355" s="313"/>
      <c r="G355" s="313"/>
      <c r="H355" s="313"/>
      <c r="I355" s="313"/>
      <c r="J355" s="313"/>
      <c r="K355" s="313"/>
      <c r="L355" s="313"/>
      <c r="M355" s="313"/>
      <c r="N355" s="25"/>
    </row>
    <row r="356" spans="1:14" ht="15" customHeight="1" x14ac:dyDescent="0.3">
      <c r="A356" s="98"/>
      <c r="B356" s="313"/>
      <c r="C356" s="313"/>
      <c r="D356" s="313"/>
      <c r="E356" s="313"/>
      <c r="F356" s="313"/>
      <c r="G356" s="313"/>
      <c r="H356" s="313"/>
      <c r="I356" s="313"/>
      <c r="J356" s="313"/>
      <c r="K356" s="313"/>
      <c r="L356" s="313"/>
      <c r="M356" s="313"/>
      <c r="N356" s="25"/>
    </row>
    <row r="357" spans="1:14" ht="5" customHeight="1" x14ac:dyDescent="0.3">
      <c r="A357" s="98"/>
      <c r="B357" s="92"/>
      <c r="C357" s="92"/>
      <c r="D357" s="92"/>
      <c r="E357" s="92"/>
      <c r="F357" s="92"/>
      <c r="G357" s="92"/>
      <c r="H357" s="92"/>
      <c r="I357" s="92"/>
      <c r="J357" s="92"/>
      <c r="K357" s="92"/>
      <c r="L357" s="92"/>
      <c r="M357" s="92"/>
      <c r="N357" s="25"/>
    </row>
    <row r="358" spans="1:14" ht="20" customHeight="1" x14ac:dyDescent="0.3">
      <c r="A358" s="22"/>
      <c r="B358" s="94" t="s">
        <v>35</v>
      </c>
      <c r="C358" s="94" t="s">
        <v>36</v>
      </c>
      <c r="D358" s="94" t="s">
        <v>37</v>
      </c>
      <c r="E358" s="93" t="s">
        <v>38</v>
      </c>
      <c r="F358" s="94" t="s">
        <v>39</v>
      </c>
      <c r="G358" s="94" t="s">
        <v>40</v>
      </c>
      <c r="H358" s="94" t="s">
        <v>41</v>
      </c>
      <c r="I358" s="94" t="s">
        <v>42</v>
      </c>
      <c r="J358" s="94" t="s">
        <v>43</v>
      </c>
      <c r="K358" s="94" t="s">
        <v>44</v>
      </c>
      <c r="L358" s="94" t="s">
        <v>45</v>
      </c>
      <c r="M358" s="94" t="s">
        <v>46</v>
      </c>
      <c r="N358" s="25"/>
    </row>
    <row r="359" spans="1:14" ht="5" customHeight="1" thickBot="1" x14ac:dyDescent="0.35">
      <c r="A359" s="98"/>
      <c r="B359" s="23"/>
      <c r="C359" s="23"/>
      <c r="D359" s="23"/>
      <c r="E359" s="23"/>
      <c r="F359" s="23"/>
      <c r="G359" s="23"/>
      <c r="H359" s="24"/>
      <c r="I359" s="23"/>
      <c r="J359" s="23"/>
      <c r="K359" s="23"/>
      <c r="L359" s="23"/>
      <c r="M359" s="23"/>
      <c r="N359" s="25"/>
    </row>
    <row r="360" spans="1:14" ht="30" customHeight="1" thickTop="1" x14ac:dyDescent="0.3">
      <c r="A360" s="75" t="s">
        <v>15</v>
      </c>
      <c r="B360" s="319" t="str">
        <f>IF($C$4="","Question 5",IF($C$4=$C$1341,CONCATENATE("Q5 for an ",$C$4),CONCATENATE("Q5 for a ",$C$4)))</f>
        <v>Q5 for a standard job interview by HR</v>
      </c>
      <c r="C360" s="319"/>
      <c r="D360" s="319"/>
      <c r="E360" s="319"/>
      <c r="F360" s="319"/>
      <c r="G360" s="319"/>
      <c r="H360" s="319"/>
      <c r="I360" s="319"/>
      <c r="J360" s="319"/>
      <c r="K360" s="319"/>
      <c r="L360" s="319"/>
      <c r="M360" s="76"/>
      <c r="N360" s="77" t="s">
        <v>16</v>
      </c>
    </row>
    <row r="361" spans="1:14" x14ac:dyDescent="0.3">
      <c r="A361" s="78"/>
      <c r="B361" s="79"/>
      <c r="C361" s="79"/>
      <c r="D361" s="79"/>
      <c r="E361" s="79"/>
      <c r="F361" s="79"/>
      <c r="G361" s="79"/>
      <c r="H361" s="80"/>
      <c r="I361" s="79"/>
      <c r="J361" s="79"/>
      <c r="K361" s="79"/>
      <c r="L361" s="79"/>
      <c r="M361" s="79"/>
      <c r="N361" s="81"/>
    </row>
    <row r="362" spans="1:14" ht="19" x14ac:dyDescent="0.3">
      <c r="A362" s="78"/>
      <c r="B362" s="315" t="str">
        <f>C1362</f>
        <v>Where do you see yourself in three to five years?</v>
      </c>
      <c r="C362" s="315"/>
      <c r="D362" s="315"/>
      <c r="E362" s="315"/>
      <c r="F362" s="315"/>
      <c r="G362" s="315"/>
      <c r="H362" s="315"/>
      <c r="I362" s="315"/>
      <c r="J362" s="315"/>
      <c r="K362" s="315"/>
      <c r="L362" s="315"/>
      <c r="M362" s="315"/>
      <c r="N362" s="81"/>
    </row>
    <row r="363" spans="1:14" ht="14" x14ac:dyDescent="0.3">
      <c r="A363" s="78"/>
      <c r="B363" s="95" t="str">
        <f>IF(B362="","","Or perhaps they will ask a similar question like...")</f>
        <v>Or perhaps they will ask a similar question like...</v>
      </c>
      <c r="C363" s="79"/>
      <c r="D363" s="79"/>
      <c r="E363" s="79"/>
      <c r="F363" s="79"/>
      <c r="G363" s="79"/>
      <c r="H363" s="80"/>
      <c r="I363" s="79"/>
      <c r="J363" s="79"/>
      <c r="K363" s="79"/>
      <c r="L363" s="79"/>
      <c r="M363" s="79"/>
      <c r="N363" s="81"/>
    </row>
    <row r="364" spans="1:14" ht="19" x14ac:dyDescent="0.3">
      <c r="A364" s="78"/>
      <c r="B364" s="315" t="str">
        <f>G1362</f>
        <v>What are your career goals?</v>
      </c>
      <c r="C364" s="315"/>
      <c r="D364" s="315"/>
      <c r="E364" s="315"/>
      <c r="F364" s="315"/>
      <c r="G364" s="315"/>
      <c r="H364" s="315"/>
      <c r="I364" s="315"/>
      <c r="J364" s="315"/>
      <c r="K364" s="315"/>
      <c r="L364" s="315"/>
      <c r="M364" s="315"/>
      <c r="N364" s="81"/>
    </row>
    <row r="365" spans="1:14" ht="14" x14ac:dyDescent="0.3">
      <c r="A365" s="78"/>
      <c r="B365" s="83"/>
      <c r="C365" s="83"/>
      <c r="D365" s="83"/>
      <c r="E365" s="83"/>
      <c r="F365" s="83"/>
      <c r="G365" s="83"/>
      <c r="H365" s="83"/>
      <c r="I365" s="83"/>
      <c r="J365" s="83"/>
      <c r="K365" s="83"/>
      <c r="L365" s="83"/>
      <c r="M365" s="83"/>
      <c r="N365" s="81"/>
    </row>
    <row r="366" spans="1:14" ht="20" customHeight="1" x14ac:dyDescent="0.3">
      <c r="A366" s="22"/>
      <c r="B366" s="84" t="str">
        <f>$B$1632</f>
        <v>Key insight into this question</v>
      </c>
      <c r="C366" s="85"/>
      <c r="D366" s="85"/>
      <c r="E366" s="85"/>
      <c r="F366" s="85"/>
      <c r="G366" s="85"/>
      <c r="H366" s="85"/>
      <c r="I366" s="85"/>
      <c r="J366" s="85"/>
      <c r="K366" s="85"/>
      <c r="L366" s="85"/>
      <c r="M366" s="85"/>
      <c r="N366" s="25"/>
    </row>
    <row r="367" spans="1:14" ht="20" customHeight="1" x14ac:dyDescent="0.3">
      <c r="A367" s="22"/>
      <c r="B367" s="316" t="str">
        <f>IF($C$4="","SELECT ITEM AT TOP",B1851)</f>
        <v>This looks at how strong and clear is your vision for your career. The better your career vision, the more likely you will be a good fit for this team.</v>
      </c>
      <c r="C367" s="303"/>
      <c r="D367" s="303"/>
      <c r="E367" s="303"/>
      <c r="F367" s="303"/>
      <c r="G367" s="303"/>
      <c r="H367" s="303"/>
      <c r="I367" s="303"/>
      <c r="J367" s="303"/>
      <c r="K367" s="303"/>
      <c r="L367" s="303"/>
      <c r="M367" s="303"/>
      <c r="N367" s="25"/>
    </row>
    <row r="368" spans="1:14" ht="20" customHeight="1" x14ac:dyDescent="0.3">
      <c r="A368" s="22"/>
      <c r="B368" s="303"/>
      <c r="C368" s="303"/>
      <c r="D368" s="303"/>
      <c r="E368" s="303"/>
      <c r="F368" s="303"/>
      <c r="G368" s="303"/>
      <c r="H368" s="303"/>
      <c r="I368" s="303"/>
      <c r="J368" s="303"/>
      <c r="K368" s="303"/>
      <c r="L368" s="303"/>
      <c r="M368" s="303"/>
      <c r="N368" s="25"/>
    </row>
    <row r="369" spans="1:14" ht="20" customHeight="1" x14ac:dyDescent="0.3">
      <c r="A369" s="22"/>
      <c r="B369" s="84" t="str">
        <f>$B$1633</f>
        <v>What the interviewer typically looks for in your answer to this question</v>
      </c>
      <c r="C369" s="85"/>
      <c r="D369" s="85"/>
      <c r="E369" s="85"/>
      <c r="F369" s="85"/>
      <c r="G369" s="85"/>
      <c r="H369" s="85"/>
      <c r="I369" s="85"/>
      <c r="J369" s="85"/>
      <c r="K369" s="85"/>
      <c r="L369" s="85"/>
      <c r="M369" s="85"/>
      <c r="N369" s="25"/>
    </row>
    <row r="370" spans="1:14" ht="20" customHeight="1" x14ac:dyDescent="0.3">
      <c r="A370" s="22"/>
      <c r="B370" s="316" t="str">
        <f>IF($C$4="","SELECT ITEM AT TOP",B1866)</f>
        <v>Avoid overpromising them your commitment to a future no one can know. Of course, you don't want to say you expect to be working elsewhere in five years, or starting your own business, even if that is likely. Assure them they are central to your current career trajectory.</v>
      </c>
      <c r="C370" s="303"/>
      <c r="D370" s="303"/>
      <c r="E370" s="303"/>
      <c r="F370" s="303"/>
      <c r="G370" s="303"/>
      <c r="H370" s="303"/>
      <c r="I370" s="303"/>
      <c r="J370" s="303"/>
      <c r="K370" s="303"/>
      <c r="L370" s="303"/>
      <c r="M370" s="303"/>
      <c r="N370" s="25"/>
    </row>
    <row r="371" spans="1:14" ht="20" customHeight="1" x14ac:dyDescent="0.3">
      <c r="A371" s="22"/>
      <c r="B371" s="303"/>
      <c r="C371" s="303"/>
      <c r="D371" s="303"/>
      <c r="E371" s="303"/>
      <c r="F371" s="303"/>
      <c r="G371" s="303"/>
      <c r="H371" s="303"/>
      <c r="I371" s="303"/>
      <c r="J371" s="303"/>
      <c r="K371" s="303"/>
      <c r="L371" s="303"/>
      <c r="M371" s="303"/>
      <c r="N371" s="25"/>
    </row>
    <row r="372" spans="1:14" ht="20" customHeight="1" x14ac:dyDescent="0.3">
      <c r="A372" s="22"/>
      <c r="B372" s="303"/>
      <c r="C372" s="303"/>
      <c r="D372" s="303"/>
      <c r="E372" s="303"/>
      <c r="F372" s="303"/>
      <c r="G372" s="303"/>
      <c r="H372" s="303"/>
      <c r="I372" s="303"/>
      <c r="J372" s="303"/>
      <c r="K372" s="303"/>
      <c r="L372" s="303"/>
      <c r="M372" s="303"/>
      <c r="N372" s="25"/>
    </row>
    <row r="373" spans="1:14" ht="20" customHeight="1" x14ac:dyDescent="0.3">
      <c r="A373" s="22"/>
      <c r="B373" s="87" t="str">
        <f>$B$1634</f>
        <v>Your first draft</v>
      </c>
      <c r="C373" s="85"/>
      <c r="D373" s="85"/>
      <c r="E373" s="85"/>
      <c r="F373" s="85"/>
      <c r="G373" s="85"/>
      <c r="H373" s="85"/>
      <c r="I373" s="85"/>
      <c r="J373" s="88"/>
      <c r="K373" s="88"/>
      <c r="L373" s="88"/>
      <c r="M373" s="88" t="str">
        <f>$B$1635</f>
        <v>(we can always review it together in person so I can help you improve upon it)</v>
      </c>
      <c r="N373" s="25"/>
    </row>
    <row r="374" spans="1:14" ht="20" customHeight="1" x14ac:dyDescent="0.3">
      <c r="A374" s="22"/>
      <c r="B374" s="317"/>
      <c r="C374" s="317"/>
      <c r="D374" s="317"/>
      <c r="E374" s="317"/>
      <c r="F374" s="317"/>
      <c r="G374" s="317"/>
      <c r="H374" s="317"/>
      <c r="I374" s="317"/>
      <c r="J374" s="317"/>
      <c r="K374" s="317"/>
      <c r="L374" s="317"/>
      <c r="M374" s="317"/>
      <c r="N374" s="25"/>
    </row>
    <row r="375" spans="1:14" ht="20" customHeight="1" x14ac:dyDescent="0.3">
      <c r="A375" s="22"/>
      <c r="B375" s="317"/>
      <c r="C375" s="317"/>
      <c r="D375" s="317"/>
      <c r="E375" s="317"/>
      <c r="F375" s="317"/>
      <c r="G375" s="317"/>
      <c r="H375" s="317"/>
      <c r="I375" s="317"/>
      <c r="J375" s="317"/>
      <c r="K375" s="317"/>
      <c r="L375" s="317"/>
      <c r="M375" s="317"/>
      <c r="N375" s="25"/>
    </row>
    <row r="376" spans="1:14" ht="20" customHeight="1" x14ac:dyDescent="0.3">
      <c r="A376" s="22"/>
      <c r="B376" s="317"/>
      <c r="C376" s="317"/>
      <c r="D376" s="317"/>
      <c r="E376" s="317"/>
      <c r="F376" s="317"/>
      <c r="G376" s="317"/>
      <c r="H376" s="317"/>
      <c r="I376" s="317"/>
      <c r="J376" s="317"/>
      <c r="K376" s="317"/>
      <c r="L376" s="317"/>
      <c r="M376" s="317"/>
      <c r="N376" s="25"/>
    </row>
    <row r="377" spans="1:14" ht="20" customHeight="1" x14ac:dyDescent="0.3">
      <c r="A377" s="22"/>
      <c r="B377" s="317"/>
      <c r="C377" s="317"/>
      <c r="D377" s="317"/>
      <c r="E377" s="317"/>
      <c r="F377" s="317"/>
      <c r="G377" s="317"/>
      <c r="H377" s="317"/>
      <c r="I377" s="317"/>
      <c r="J377" s="317"/>
      <c r="K377" s="317"/>
      <c r="L377" s="317"/>
      <c r="M377" s="317"/>
      <c r="N377" s="25"/>
    </row>
    <row r="378" spans="1:14" ht="20" customHeight="1" x14ac:dyDescent="0.3">
      <c r="A378" s="22"/>
      <c r="B378" s="317"/>
      <c r="C378" s="317"/>
      <c r="D378" s="317"/>
      <c r="E378" s="317"/>
      <c r="F378" s="317"/>
      <c r="G378" s="317"/>
      <c r="H378" s="317"/>
      <c r="I378" s="317"/>
      <c r="J378" s="317"/>
      <c r="K378" s="317"/>
      <c r="L378" s="317"/>
      <c r="M378" s="317"/>
      <c r="N378" s="25"/>
    </row>
    <row r="379" spans="1:14" ht="20" customHeight="1" x14ac:dyDescent="0.3">
      <c r="A379" s="22"/>
      <c r="B379" s="317"/>
      <c r="C379" s="317"/>
      <c r="D379" s="317"/>
      <c r="E379" s="317"/>
      <c r="F379" s="317"/>
      <c r="G379" s="317"/>
      <c r="H379" s="317"/>
      <c r="I379" s="317"/>
      <c r="J379" s="317"/>
      <c r="K379" s="317"/>
      <c r="L379" s="317"/>
      <c r="M379" s="317"/>
      <c r="N379" s="25"/>
    </row>
    <row r="380" spans="1:14" ht="20" customHeight="1" x14ac:dyDescent="0.3">
      <c r="A380" s="22"/>
      <c r="B380" s="96" t="str">
        <f>IF(B374="","After providing your answer, feel free to self-evaluate it here. Later, we can improve it together.","Self-assess your answers. Choose the best critique in these three dropdown lists. Then read below.")</f>
        <v>After providing your answer, feel free to self-evaluate it here. Later, we can improve it together.</v>
      </c>
      <c r="C380" s="85"/>
      <c r="D380" s="85"/>
      <c r="E380" s="85"/>
      <c r="F380" s="85"/>
      <c r="G380" s="85"/>
      <c r="H380" s="85"/>
      <c r="I380" s="85"/>
      <c r="J380" s="85"/>
      <c r="K380" s="85"/>
      <c r="L380" s="85"/>
      <c r="M380" s="85"/>
      <c r="N380" s="25"/>
    </row>
    <row r="381" spans="1:14" ht="20" customHeight="1" x14ac:dyDescent="0.3">
      <c r="A381" s="22"/>
      <c r="B381" s="318" t="s">
        <v>51</v>
      </c>
      <c r="C381" s="318"/>
      <c r="D381" s="318"/>
      <c r="E381" s="318"/>
      <c r="F381" s="318" t="s">
        <v>49</v>
      </c>
      <c r="G381" s="318"/>
      <c r="H381" s="318"/>
      <c r="I381" s="318"/>
      <c r="J381" s="318" t="s">
        <v>50</v>
      </c>
      <c r="K381" s="318"/>
      <c r="L381" s="318"/>
      <c r="M381" s="318"/>
      <c r="N381" s="25"/>
    </row>
    <row r="382" spans="1:14" ht="20" customHeight="1" x14ac:dyDescent="0.3">
      <c r="A382" s="22"/>
      <c r="B382" s="303" t="str">
        <f>P2326</f>
        <v/>
      </c>
      <c r="C382" s="303"/>
      <c r="D382" s="303"/>
      <c r="E382" s="303"/>
      <c r="F382" s="303"/>
      <c r="G382" s="303"/>
      <c r="H382" s="303"/>
      <c r="I382" s="303"/>
      <c r="J382" s="303"/>
      <c r="K382" s="303"/>
      <c r="L382" s="303"/>
      <c r="M382" s="303"/>
      <c r="N382" s="25"/>
    </row>
    <row r="383" spans="1:14" ht="20" customHeight="1" x14ac:dyDescent="0.3">
      <c r="A383" s="22"/>
      <c r="B383" s="303"/>
      <c r="C383" s="303"/>
      <c r="D383" s="303"/>
      <c r="E383" s="303"/>
      <c r="F383" s="303"/>
      <c r="G383" s="303"/>
      <c r="H383" s="303"/>
      <c r="I383" s="303"/>
      <c r="J383" s="303"/>
      <c r="K383" s="303"/>
      <c r="L383" s="303"/>
      <c r="M383" s="303"/>
      <c r="N383" s="25"/>
    </row>
    <row r="384" spans="1:14" ht="20" customHeight="1" x14ac:dyDescent="0.3">
      <c r="A384" s="22"/>
      <c r="B384" s="303"/>
      <c r="C384" s="303"/>
      <c r="D384" s="303"/>
      <c r="E384" s="303"/>
      <c r="F384" s="303"/>
      <c r="G384" s="303"/>
      <c r="H384" s="303"/>
      <c r="I384" s="303"/>
      <c r="J384" s="303"/>
      <c r="K384" s="303"/>
      <c r="L384" s="303"/>
      <c r="M384" s="303"/>
      <c r="N384" s="25"/>
    </row>
    <row r="385" spans="1:14" ht="20" customHeight="1" x14ac:dyDescent="0.3">
      <c r="A385" s="22"/>
      <c r="B385" s="303"/>
      <c r="C385" s="303"/>
      <c r="D385" s="303"/>
      <c r="E385" s="303"/>
      <c r="F385" s="303"/>
      <c r="G385" s="303"/>
      <c r="H385" s="303"/>
      <c r="I385" s="303"/>
      <c r="J385" s="303"/>
      <c r="K385" s="303"/>
      <c r="L385" s="303"/>
      <c r="M385" s="303"/>
      <c r="N385" s="25"/>
    </row>
    <row r="386" spans="1:14" ht="20" customHeight="1" thickBot="1" x14ac:dyDescent="0.35">
      <c r="A386" s="22"/>
      <c r="B386" s="84" t="s">
        <v>32</v>
      </c>
      <c r="C386" s="85"/>
      <c r="D386" s="85"/>
      <c r="E386" s="85"/>
      <c r="F386" s="304" t="s">
        <v>33</v>
      </c>
      <c r="G386" s="304"/>
      <c r="H386" s="304"/>
      <c r="I386" s="304"/>
      <c r="J386" s="304"/>
      <c r="K386" s="89"/>
      <c r="L386" s="85"/>
      <c r="M386" s="85"/>
      <c r="N386" s="25"/>
    </row>
    <row r="387" spans="1:14" ht="20" customHeight="1" x14ac:dyDescent="0.3">
      <c r="A387" s="22"/>
      <c r="B387" s="305" t="str">
        <f>IF(C4="","",C1888)</f>
        <v/>
      </c>
      <c r="C387" s="306"/>
      <c r="D387" s="306"/>
      <c r="E387" s="306"/>
      <c r="F387" s="306"/>
      <c r="G387" s="306"/>
      <c r="H387" s="306"/>
      <c r="I387" s="306"/>
      <c r="J387" s="307"/>
      <c r="K387" s="311" t="str">
        <f>IF(C4="","",E1888)</f>
        <v/>
      </c>
      <c r="L387" s="312"/>
      <c r="M387" s="312"/>
      <c r="N387" s="25"/>
    </row>
    <row r="388" spans="1:14" ht="20" customHeight="1" x14ac:dyDescent="0.3">
      <c r="A388" s="22"/>
      <c r="B388" s="308"/>
      <c r="C388" s="309"/>
      <c r="D388" s="309"/>
      <c r="E388" s="309"/>
      <c r="F388" s="309"/>
      <c r="G388" s="309"/>
      <c r="H388" s="309"/>
      <c r="I388" s="309"/>
      <c r="J388" s="310"/>
      <c r="K388" s="311"/>
      <c r="L388" s="312"/>
      <c r="M388" s="312"/>
      <c r="N388" s="25"/>
    </row>
    <row r="389" spans="1:14" ht="20" customHeight="1" x14ac:dyDescent="0.3">
      <c r="A389" s="22"/>
      <c r="B389" s="308"/>
      <c r="C389" s="309"/>
      <c r="D389" s="309"/>
      <c r="E389" s="309"/>
      <c r="F389" s="309"/>
      <c r="G389" s="309"/>
      <c r="H389" s="309"/>
      <c r="I389" s="309"/>
      <c r="J389" s="310"/>
      <c r="K389" s="311"/>
      <c r="L389" s="312"/>
      <c r="M389" s="312"/>
      <c r="N389" s="25"/>
    </row>
    <row r="390" spans="1:14" ht="5" customHeight="1" x14ac:dyDescent="0.3">
      <c r="A390" s="22"/>
      <c r="B390" s="90"/>
      <c r="C390" s="90"/>
      <c r="D390" s="90"/>
      <c r="E390" s="90"/>
      <c r="F390" s="90"/>
      <c r="G390" s="90"/>
      <c r="H390" s="90"/>
      <c r="I390" s="90"/>
      <c r="J390" s="90"/>
      <c r="K390" s="90"/>
      <c r="L390" s="90"/>
      <c r="M390" s="90"/>
      <c r="N390" s="25"/>
    </row>
    <row r="391" spans="1:14" ht="20" customHeight="1" x14ac:dyDescent="0.3">
      <c r="A391" s="22"/>
      <c r="B391" s="313" t="str">
        <f>IF(B374="","","Together, we can practice your answer to this and other questions. I can offer tips specific to your experience and your needs.  Sign up so I can help you one-on-one.")</f>
        <v/>
      </c>
      <c r="C391" s="313"/>
      <c r="D391" s="313"/>
      <c r="E391" s="313"/>
      <c r="F391" s="313"/>
      <c r="G391" s="313"/>
      <c r="H391" s="313"/>
      <c r="I391" s="313"/>
      <c r="J391" s="313"/>
      <c r="K391" s="313"/>
      <c r="L391" s="313"/>
      <c r="M391" s="313"/>
      <c r="N391" s="25"/>
    </row>
    <row r="392" spans="1:14" ht="15" customHeight="1" x14ac:dyDescent="0.3">
      <c r="A392" s="22"/>
      <c r="B392" s="313"/>
      <c r="C392" s="313"/>
      <c r="D392" s="313"/>
      <c r="E392" s="313"/>
      <c r="F392" s="313"/>
      <c r="G392" s="313"/>
      <c r="H392" s="313"/>
      <c r="I392" s="313"/>
      <c r="J392" s="313"/>
      <c r="K392" s="313"/>
      <c r="L392" s="313"/>
      <c r="M392" s="313"/>
      <c r="N392" s="25"/>
    </row>
    <row r="393" spans="1:14" ht="15" customHeight="1" x14ac:dyDescent="0.3">
      <c r="A393" s="22"/>
      <c r="B393" s="313"/>
      <c r="C393" s="313"/>
      <c r="D393" s="313"/>
      <c r="E393" s="313"/>
      <c r="F393" s="313"/>
      <c r="G393" s="313"/>
      <c r="H393" s="313"/>
      <c r="I393" s="313"/>
      <c r="J393" s="313"/>
      <c r="K393" s="313"/>
      <c r="L393" s="313"/>
      <c r="M393" s="313"/>
      <c r="N393" s="25"/>
    </row>
    <row r="394" spans="1:14" ht="5" customHeight="1" x14ac:dyDescent="0.3">
      <c r="A394" s="22"/>
      <c r="B394" s="92"/>
      <c r="C394" s="92"/>
      <c r="D394" s="92"/>
      <c r="E394" s="92"/>
      <c r="F394" s="92"/>
      <c r="G394" s="92"/>
      <c r="H394" s="92"/>
      <c r="I394" s="92"/>
      <c r="J394" s="92"/>
      <c r="K394" s="92"/>
      <c r="L394" s="92"/>
      <c r="M394" s="92"/>
      <c r="N394" s="25"/>
    </row>
    <row r="395" spans="1:14" ht="20" customHeight="1" x14ac:dyDescent="0.3">
      <c r="A395" s="22"/>
      <c r="B395" s="94" t="s">
        <v>35</v>
      </c>
      <c r="C395" s="94" t="s">
        <v>36</v>
      </c>
      <c r="D395" s="94" t="s">
        <v>37</v>
      </c>
      <c r="E395" s="94" t="s">
        <v>38</v>
      </c>
      <c r="F395" s="93" t="s">
        <v>39</v>
      </c>
      <c r="G395" s="94" t="s">
        <v>40</v>
      </c>
      <c r="H395" s="94" t="s">
        <v>41</v>
      </c>
      <c r="I395" s="94" t="s">
        <v>42</v>
      </c>
      <c r="J395" s="94" t="s">
        <v>43</v>
      </c>
      <c r="K395" s="94" t="s">
        <v>44</v>
      </c>
      <c r="L395" s="94" t="s">
        <v>45</v>
      </c>
      <c r="M395" s="94" t="s">
        <v>46</v>
      </c>
      <c r="N395" s="25"/>
    </row>
    <row r="396" spans="1:14" ht="5" customHeight="1" thickBot="1" x14ac:dyDescent="0.35">
      <c r="A396" s="22"/>
      <c r="B396" s="23"/>
      <c r="C396" s="23"/>
      <c r="D396" s="23"/>
      <c r="E396" s="23"/>
      <c r="F396" s="23"/>
      <c r="G396" s="23"/>
      <c r="H396" s="24"/>
      <c r="I396" s="23"/>
      <c r="J396" s="23"/>
      <c r="K396" s="23"/>
      <c r="L396" s="23"/>
      <c r="M396" s="23"/>
      <c r="N396" s="25"/>
    </row>
    <row r="397" spans="1:14" ht="30" customHeight="1" thickTop="1" x14ac:dyDescent="0.3">
      <c r="A397" s="75" t="s">
        <v>15</v>
      </c>
      <c r="B397" s="319" t="str">
        <f>IF($C$4="","Question 6",IF($C$4=$C$1341,CONCATENATE("Q6 for an ",$C$4),CONCATENATE("Q6 for a ",$C$4)))</f>
        <v>Q6 for a standard job interview by HR</v>
      </c>
      <c r="C397" s="319"/>
      <c r="D397" s="319"/>
      <c r="E397" s="319"/>
      <c r="F397" s="319"/>
      <c r="G397" s="319"/>
      <c r="H397" s="319"/>
      <c r="I397" s="319"/>
      <c r="J397" s="319"/>
      <c r="K397" s="319"/>
      <c r="L397" s="319"/>
      <c r="M397" s="76"/>
      <c r="N397" s="77" t="s">
        <v>16</v>
      </c>
    </row>
    <row r="398" spans="1:14" x14ac:dyDescent="0.3">
      <c r="A398" s="78"/>
      <c r="B398" s="79"/>
      <c r="C398" s="79"/>
      <c r="D398" s="79"/>
      <c r="E398" s="79"/>
      <c r="F398" s="79"/>
      <c r="G398" s="79"/>
      <c r="H398" s="80"/>
      <c r="I398" s="79"/>
      <c r="J398" s="79"/>
      <c r="K398" s="79"/>
      <c r="L398" s="79"/>
      <c r="M398" s="79"/>
      <c r="N398" s="81"/>
    </row>
    <row r="399" spans="1:14" ht="19" x14ac:dyDescent="0.3">
      <c r="A399" s="78"/>
      <c r="B399" s="315" t="str">
        <f>C1363</f>
        <v>Tell me about your greatest career success.</v>
      </c>
      <c r="C399" s="315"/>
      <c r="D399" s="315"/>
      <c r="E399" s="315"/>
      <c r="F399" s="315"/>
      <c r="G399" s="315"/>
      <c r="H399" s="315"/>
      <c r="I399" s="315"/>
      <c r="J399" s="315"/>
      <c r="K399" s="315"/>
      <c r="L399" s="315"/>
      <c r="M399" s="315"/>
      <c r="N399" s="81"/>
    </row>
    <row r="400" spans="1:14" ht="14" x14ac:dyDescent="0.3">
      <c r="A400" s="78"/>
      <c r="B400" s="95" t="str">
        <f>IF(B399="","","Or perhaps they will ask a similar question like...")</f>
        <v>Or perhaps they will ask a similar question like...</v>
      </c>
      <c r="C400" s="79"/>
      <c r="D400" s="79"/>
      <c r="E400" s="79"/>
      <c r="F400" s="79"/>
      <c r="G400" s="79"/>
      <c r="H400" s="80"/>
      <c r="I400" s="79"/>
      <c r="J400" s="79"/>
      <c r="K400" s="79"/>
      <c r="L400" s="79"/>
      <c r="M400" s="79"/>
      <c r="N400" s="81"/>
    </row>
    <row r="401" spans="1:14" ht="19" x14ac:dyDescent="0.3">
      <c r="A401" s="78"/>
      <c r="B401" s="315" t="str">
        <f>G1363</f>
        <v>Tell me about your greatest academic or career achievement.</v>
      </c>
      <c r="C401" s="315"/>
      <c r="D401" s="315"/>
      <c r="E401" s="315"/>
      <c r="F401" s="315"/>
      <c r="G401" s="315"/>
      <c r="H401" s="315"/>
      <c r="I401" s="315"/>
      <c r="J401" s="315"/>
      <c r="K401" s="315"/>
      <c r="L401" s="315"/>
      <c r="M401" s="315"/>
      <c r="N401" s="81"/>
    </row>
    <row r="402" spans="1:14" ht="14" x14ac:dyDescent="0.3">
      <c r="A402" s="78"/>
      <c r="B402" s="83"/>
      <c r="C402" s="83"/>
      <c r="D402" s="83"/>
      <c r="E402" s="83"/>
      <c r="F402" s="83"/>
      <c r="G402" s="83"/>
      <c r="H402" s="83"/>
      <c r="I402" s="83"/>
      <c r="J402" s="83"/>
      <c r="K402" s="83"/>
      <c r="L402" s="83"/>
      <c r="M402" s="83"/>
      <c r="N402" s="81"/>
    </row>
    <row r="403" spans="1:14" ht="20" customHeight="1" x14ac:dyDescent="0.3">
      <c r="A403" s="98"/>
      <c r="B403" s="84" t="str">
        <f>$B$1632</f>
        <v>Key insight into this question</v>
      </c>
      <c r="C403" s="85"/>
      <c r="D403" s="85"/>
      <c r="E403" s="85"/>
      <c r="F403" s="85"/>
      <c r="G403" s="85"/>
      <c r="H403" s="85"/>
      <c r="I403" s="85"/>
      <c r="J403" s="85"/>
      <c r="K403" s="85"/>
      <c r="L403" s="85"/>
      <c r="M403" s="85"/>
      <c r="N403" s="25"/>
    </row>
    <row r="404" spans="1:14" ht="20" customHeight="1" x14ac:dyDescent="0.3">
      <c r="A404" s="98"/>
      <c r="B404" s="303" t="str">
        <f>IF($C$4="","SELECT ITEM AT TOP",B1903)</f>
        <v>Share something you have accomplished that the job description particularly seeks. Prioritize what is important to them over what you are most proud of achieving.</v>
      </c>
      <c r="C404" s="303"/>
      <c r="D404" s="303"/>
      <c r="E404" s="303"/>
      <c r="F404" s="303"/>
      <c r="G404" s="303"/>
      <c r="H404" s="303"/>
      <c r="I404" s="303"/>
      <c r="J404" s="303"/>
      <c r="K404" s="303"/>
      <c r="L404" s="303"/>
      <c r="M404" s="303"/>
      <c r="N404" s="25"/>
    </row>
    <row r="405" spans="1:14" ht="20" customHeight="1" x14ac:dyDescent="0.3">
      <c r="A405" s="98"/>
      <c r="B405" s="303"/>
      <c r="C405" s="303"/>
      <c r="D405" s="303"/>
      <c r="E405" s="303"/>
      <c r="F405" s="303"/>
      <c r="G405" s="303"/>
      <c r="H405" s="303"/>
      <c r="I405" s="303"/>
      <c r="J405" s="303"/>
      <c r="K405" s="303"/>
      <c r="L405" s="303"/>
      <c r="M405" s="303"/>
      <c r="N405" s="25"/>
    </row>
    <row r="406" spans="1:14" ht="20" customHeight="1" x14ac:dyDescent="0.3">
      <c r="A406" s="98"/>
      <c r="B406" s="84" t="str">
        <f>$B$1633</f>
        <v>What the interviewer typically looks for in your answer to this question</v>
      </c>
      <c r="C406" s="85"/>
      <c r="D406" s="85"/>
      <c r="E406" s="85"/>
      <c r="F406" s="85"/>
      <c r="G406" s="85"/>
      <c r="H406" s="85"/>
      <c r="I406" s="85"/>
      <c r="J406" s="85"/>
      <c r="K406" s="85"/>
      <c r="L406" s="85"/>
      <c r="M406" s="85"/>
      <c r="N406" s="25"/>
    </row>
    <row r="407" spans="1:14" ht="20" customHeight="1" x14ac:dyDescent="0.3">
      <c r="A407" s="98"/>
      <c r="B407" s="316" t="str">
        <f>IF($C$4="","SELECT ITEM AT TOP",B1918)</f>
        <v>What is something in the job description you have achieved? Share it as a short story. What was the workplace challenge you met? How did you succeed in resolving it? How does it make you a perfect candidate for this position?</v>
      </c>
      <c r="C407" s="303"/>
      <c r="D407" s="303"/>
      <c r="E407" s="303"/>
      <c r="F407" s="303"/>
      <c r="G407" s="303"/>
      <c r="H407" s="303"/>
      <c r="I407" s="303"/>
      <c r="J407" s="303"/>
      <c r="K407" s="303"/>
      <c r="L407" s="303"/>
      <c r="M407" s="303"/>
      <c r="N407" s="25"/>
    </row>
    <row r="408" spans="1:14" ht="20" customHeight="1" x14ac:dyDescent="0.3">
      <c r="A408" s="98"/>
      <c r="B408" s="303"/>
      <c r="C408" s="303"/>
      <c r="D408" s="303"/>
      <c r="E408" s="303"/>
      <c r="F408" s="303"/>
      <c r="G408" s="303"/>
      <c r="H408" s="303"/>
      <c r="I408" s="303"/>
      <c r="J408" s="303"/>
      <c r="K408" s="303"/>
      <c r="L408" s="303"/>
      <c r="M408" s="303"/>
      <c r="N408" s="25"/>
    </row>
    <row r="409" spans="1:14" ht="20" customHeight="1" x14ac:dyDescent="0.3">
      <c r="A409" s="98"/>
      <c r="B409" s="303"/>
      <c r="C409" s="303"/>
      <c r="D409" s="303"/>
      <c r="E409" s="303"/>
      <c r="F409" s="303"/>
      <c r="G409" s="303"/>
      <c r="H409" s="303"/>
      <c r="I409" s="303"/>
      <c r="J409" s="303"/>
      <c r="K409" s="303"/>
      <c r="L409" s="303"/>
      <c r="M409" s="303"/>
      <c r="N409" s="25"/>
    </row>
    <row r="410" spans="1:14" ht="20" customHeight="1" x14ac:dyDescent="0.3">
      <c r="A410" s="98"/>
      <c r="B410" s="87" t="str">
        <f>$B$1634</f>
        <v>Your first draft</v>
      </c>
      <c r="C410" s="85"/>
      <c r="D410" s="85"/>
      <c r="E410" s="85"/>
      <c r="F410" s="85"/>
      <c r="G410" s="85"/>
      <c r="H410" s="85"/>
      <c r="I410" s="85"/>
      <c r="J410" s="88"/>
      <c r="K410" s="88"/>
      <c r="L410" s="88"/>
      <c r="M410" s="88" t="str">
        <f>$B$1635</f>
        <v>(we can always review it together in person so I can help you improve upon it)</v>
      </c>
      <c r="N410" s="25"/>
    </row>
    <row r="411" spans="1:14" ht="20" customHeight="1" x14ac:dyDescent="0.3">
      <c r="A411" s="98"/>
      <c r="B411" s="317"/>
      <c r="C411" s="317"/>
      <c r="D411" s="317"/>
      <c r="E411" s="317"/>
      <c r="F411" s="317"/>
      <c r="G411" s="317"/>
      <c r="H411" s="317"/>
      <c r="I411" s="317"/>
      <c r="J411" s="317"/>
      <c r="K411" s="317"/>
      <c r="L411" s="317"/>
      <c r="M411" s="317"/>
      <c r="N411" s="25"/>
    </row>
    <row r="412" spans="1:14" ht="20" customHeight="1" x14ac:dyDescent="0.3">
      <c r="A412" s="98"/>
      <c r="B412" s="317"/>
      <c r="C412" s="317"/>
      <c r="D412" s="317"/>
      <c r="E412" s="317"/>
      <c r="F412" s="317"/>
      <c r="G412" s="317"/>
      <c r="H412" s="317"/>
      <c r="I412" s="317"/>
      <c r="J412" s="317"/>
      <c r="K412" s="317"/>
      <c r="L412" s="317"/>
      <c r="M412" s="317"/>
      <c r="N412" s="25"/>
    </row>
    <row r="413" spans="1:14" ht="20" customHeight="1" x14ac:dyDescent="0.3">
      <c r="A413" s="98"/>
      <c r="B413" s="317"/>
      <c r="C413" s="317"/>
      <c r="D413" s="317"/>
      <c r="E413" s="317"/>
      <c r="F413" s="317"/>
      <c r="G413" s="317"/>
      <c r="H413" s="317"/>
      <c r="I413" s="317"/>
      <c r="J413" s="317"/>
      <c r="K413" s="317"/>
      <c r="L413" s="317"/>
      <c r="M413" s="317"/>
      <c r="N413" s="25"/>
    </row>
    <row r="414" spans="1:14" ht="20" customHeight="1" x14ac:dyDescent="0.3">
      <c r="A414" s="98"/>
      <c r="B414" s="317"/>
      <c r="C414" s="317"/>
      <c r="D414" s="317"/>
      <c r="E414" s="317"/>
      <c r="F414" s="317"/>
      <c r="G414" s="317"/>
      <c r="H414" s="317"/>
      <c r="I414" s="317"/>
      <c r="J414" s="317"/>
      <c r="K414" s="317"/>
      <c r="L414" s="317"/>
      <c r="M414" s="317"/>
      <c r="N414" s="25"/>
    </row>
    <row r="415" spans="1:14" ht="20" customHeight="1" x14ac:dyDescent="0.3">
      <c r="A415" s="98"/>
      <c r="B415" s="317"/>
      <c r="C415" s="317"/>
      <c r="D415" s="317"/>
      <c r="E415" s="317"/>
      <c r="F415" s="317"/>
      <c r="G415" s="317"/>
      <c r="H415" s="317"/>
      <c r="I415" s="317"/>
      <c r="J415" s="317"/>
      <c r="K415" s="317"/>
      <c r="L415" s="317"/>
      <c r="M415" s="317"/>
      <c r="N415" s="25"/>
    </row>
    <row r="416" spans="1:14" ht="20" customHeight="1" x14ac:dyDescent="0.3">
      <c r="A416" s="98"/>
      <c r="B416" s="317"/>
      <c r="C416" s="317"/>
      <c r="D416" s="317"/>
      <c r="E416" s="317"/>
      <c r="F416" s="317"/>
      <c r="G416" s="317"/>
      <c r="H416" s="317"/>
      <c r="I416" s="317"/>
      <c r="J416" s="317"/>
      <c r="K416" s="317"/>
      <c r="L416" s="317"/>
      <c r="M416" s="317"/>
      <c r="N416" s="25"/>
    </row>
    <row r="417" spans="1:14" ht="20" customHeight="1" x14ac:dyDescent="0.3">
      <c r="A417" s="98"/>
      <c r="B417" s="96" t="str">
        <f>IF(B411="","After providing your answer, feel free to self-evaluate it here. Later, we can improve it together.","Self-assess your answers. Choose the best critique in these three dropdown lists. Then read below.")</f>
        <v>After providing your answer, feel free to self-evaluate it here. Later, we can improve it together.</v>
      </c>
      <c r="C417" s="85"/>
      <c r="D417" s="85"/>
      <c r="E417" s="85"/>
      <c r="F417" s="85"/>
      <c r="G417" s="85"/>
      <c r="H417" s="85"/>
      <c r="I417" s="85"/>
      <c r="J417" s="85"/>
      <c r="K417" s="85"/>
      <c r="L417" s="85"/>
      <c r="M417" s="85"/>
      <c r="N417" s="25"/>
    </row>
    <row r="418" spans="1:14" ht="20" customHeight="1" x14ac:dyDescent="0.3">
      <c r="A418" s="98"/>
      <c r="B418" s="318" t="s">
        <v>51</v>
      </c>
      <c r="C418" s="318"/>
      <c r="D418" s="318"/>
      <c r="E418" s="318"/>
      <c r="F418" s="318" t="s">
        <v>49</v>
      </c>
      <c r="G418" s="318"/>
      <c r="H418" s="318"/>
      <c r="I418" s="318"/>
      <c r="J418" s="318" t="s">
        <v>50</v>
      </c>
      <c r="K418" s="318"/>
      <c r="L418" s="318"/>
      <c r="M418" s="318"/>
      <c r="N418" s="25"/>
    </row>
    <row r="419" spans="1:14" ht="20" customHeight="1" x14ac:dyDescent="0.3">
      <c r="A419" s="98"/>
      <c r="B419" s="303" t="str">
        <f>P2335</f>
        <v/>
      </c>
      <c r="C419" s="303"/>
      <c r="D419" s="303"/>
      <c r="E419" s="303"/>
      <c r="F419" s="303"/>
      <c r="G419" s="303"/>
      <c r="H419" s="303"/>
      <c r="I419" s="303"/>
      <c r="J419" s="303"/>
      <c r="K419" s="303"/>
      <c r="L419" s="303"/>
      <c r="M419" s="303"/>
      <c r="N419" s="25"/>
    </row>
    <row r="420" spans="1:14" ht="20" customHeight="1" x14ac:dyDescent="0.3">
      <c r="A420" s="98"/>
      <c r="B420" s="303"/>
      <c r="C420" s="303"/>
      <c r="D420" s="303"/>
      <c r="E420" s="303"/>
      <c r="F420" s="303"/>
      <c r="G420" s="303"/>
      <c r="H420" s="303"/>
      <c r="I420" s="303"/>
      <c r="J420" s="303"/>
      <c r="K420" s="303"/>
      <c r="L420" s="303"/>
      <c r="M420" s="303"/>
      <c r="N420" s="25"/>
    </row>
    <row r="421" spans="1:14" ht="20" customHeight="1" x14ac:dyDescent="0.3">
      <c r="A421" s="98"/>
      <c r="B421" s="303"/>
      <c r="C421" s="303"/>
      <c r="D421" s="303"/>
      <c r="E421" s="303"/>
      <c r="F421" s="303"/>
      <c r="G421" s="303"/>
      <c r="H421" s="303"/>
      <c r="I421" s="303"/>
      <c r="J421" s="303"/>
      <c r="K421" s="303"/>
      <c r="L421" s="303"/>
      <c r="M421" s="303"/>
      <c r="N421" s="25"/>
    </row>
    <row r="422" spans="1:14" ht="20" customHeight="1" x14ac:dyDescent="0.3">
      <c r="A422" s="98"/>
      <c r="B422" s="303"/>
      <c r="C422" s="303"/>
      <c r="D422" s="303"/>
      <c r="E422" s="303"/>
      <c r="F422" s="303"/>
      <c r="G422" s="303"/>
      <c r="H422" s="303"/>
      <c r="I422" s="303"/>
      <c r="J422" s="303"/>
      <c r="K422" s="303"/>
      <c r="L422" s="303"/>
      <c r="M422" s="303"/>
      <c r="N422" s="25"/>
    </row>
    <row r="423" spans="1:14" ht="20" customHeight="1" thickBot="1" x14ac:dyDescent="0.35">
      <c r="A423" s="98"/>
      <c r="B423" s="84" t="s">
        <v>32</v>
      </c>
      <c r="C423" s="85"/>
      <c r="D423" s="85"/>
      <c r="E423" s="85"/>
      <c r="F423" s="304" t="s">
        <v>33</v>
      </c>
      <c r="G423" s="304"/>
      <c r="H423" s="304"/>
      <c r="I423" s="304"/>
      <c r="J423" s="304"/>
      <c r="K423" s="89"/>
      <c r="L423" s="85"/>
      <c r="M423" s="85"/>
      <c r="N423" s="25"/>
    </row>
    <row r="424" spans="1:14" ht="20" customHeight="1" x14ac:dyDescent="0.3">
      <c r="A424" s="98"/>
      <c r="B424" s="305" t="str">
        <f>IF(C4="","",C1940)</f>
        <v/>
      </c>
      <c r="C424" s="306"/>
      <c r="D424" s="306"/>
      <c r="E424" s="306"/>
      <c r="F424" s="306"/>
      <c r="G424" s="306"/>
      <c r="H424" s="306"/>
      <c r="I424" s="306"/>
      <c r="J424" s="307"/>
      <c r="K424" s="311" t="str">
        <f>IF(C4="","",E1940)</f>
        <v/>
      </c>
      <c r="L424" s="312"/>
      <c r="M424" s="312"/>
      <c r="N424" s="25"/>
    </row>
    <row r="425" spans="1:14" ht="20" customHeight="1" x14ac:dyDescent="0.3">
      <c r="A425" s="98"/>
      <c r="B425" s="308"/>
      <c r="C425" s="309"/>
      <c r="D425" s="309"/>
      <c r="E425" s="309"/>
      <c r="F425" s="309"/>
      <c r="G425" s="309"/>
      <c r="H425" s="309"/>
      <c r="I425" s="309"/>
      <c r="J425" s="310"/>
      <c r="K425" s="311"/>
      <c r="L425" s="312"/>
      <c r="M425" s="312"/>
      <c r="N425" s="25"/>
    </row>
    <row r="426" spans="1:14" ht="20" customHeight="1" x14ac:dyDescent="0.3">
      <c r="A426" s="98"/>
      <c r="B426" s="308"/>
      <c r="C426" s="309"/>
      <c r="D426" s="309"/>
      <c r="E426" s="309"/>
      <c r="F426" s="309"/>
      <c r="G426" s="309"/>
      <c r="H426" s="309"/>
      <c r="I426" s="309"/>
      <c r="J426" s="310"/>
      <c r="K426" s="311"/>
      <c r="L426" s="312"/>
      <c r="M426" s="312"/>
      <c r="N426" s="25"/>
    </row>
    <row r="427" spans="1:14" ht="5" customHeight="1" x14ac:dyDescent="0.3">
      <c r="A427" s="98"/>
      <c r="B427" s="90"/>
      <c r="C427" s="90"/>
      <c r="D427" s="90"/>
      <c r="E427" s="90"/>
      <c r="F427" s="90"/>
      <c r="G427" s="90"/>
      <c r="H427" s="90"/>
      <c r="I427" s="90"/>
      <c r="J427" s="90"/>
      <c r="K427" s="90"/>
      <c r="L427" s="90"/>
      <c r="M427" s="90"/>
      <c r="N427" s="25"/>
    </row>
    <row r="428" spans="1:14" ht="20" customHeight="1" x14ac:dyDescent="0.3">
      <c r="A428" s="98"/>
      <c r="B428" s="313" t="str">
        <f>IF(B411="","","Together, we can practice your answer to this and other questions. I can offer tips specific to your experience and your needs.  Sign up so I can help you one-on-one.")</f>
        <v/>
      </c>
      <c r="C428" s="313"/>
      <c r="D428" s="313"/>
      <c r="E428" s="313"/>
      <c r="F428" s="313"/>
      <c r="G428" s="313"/>
      <c r="H428" s="313"/>
      <c r="I428" s="313"/>
      <c r="J428" s="313"/>
      <c r="K428" s="313"/>
      <c r="L428" s="313"/>
      <c r="M428" s="313"/>
      <c r="N428" s="25"/>
    </row>
    <row r="429" spans="1:14" ht="15" customHeight="1" x14ac:dyDescent="0.3">
      <c r="A429" s="98"/>
      <c r="B429" s="313"/>
      <c r="C429" s="313"/>
      <c r="D429" s="313"/>
      <c r="E429" s="313"/>
      <c r="F429" s="313"/>
      <c r="G429" s="313"/>
      <c r="H429" s="313"/>
      <c r="I429" s="313"/>
      <c r="J429" s="313"/>
      <c r="K429" s="313"/>
      <c r="L429" s="313"/>
      <c r="M429" s="313"/>
      <c r="N429" s="25"/>
    </row>
    <row r="430" spans="1:14" ht="15" customHeight="1" x14ac:dyDescent="0.3">
      <c r="A430" s="98"/>
      <c r="B430" s="313"/>
      <c r="C430" s="313"/>
      <c r="D430" s="313"/>
      <c r="E430" s="313"/>
      <c r="F430" s="313"/>
      <c r="G430" s="313"/>
      <c r="H430" s="313"/>
      <c r="I430" s="313"/>
      <c r="J430" s="313"/>
      <c r="K430" s="313"/>
      <c r="L430" s="313"/>
      <c r="M430" s="313"/>
      <c r="N430" s="25"/>
    </row>
    <row r="431" spans="1:14" ht="5" customHeight="1" x14ac:dyDescent="0.3">
      <c r="A431" s="98"/>
      <c r="B431" s="92"/>
      <c r="C431" s="92"/>
      <c r="D431" s="92"/>
      <c r="E431" s="92"/>
      <c r="F431" s="92"/>
      <c r="G431" s="92"/>
      <c r="H431" s="92"/>
      <c r="I431" s="92"/>
      <c r="J431" s="92"/>
      <c r="K431" s="92"/>
      <c r="L431" s="92"/>
      <c r="M431" s="92"/>
      <c r="N431" s="25"/>
    </row>
    <row r="432" spans="1:14" ht="20" customHeight="1" x14ac:dyDescent="0.3">
      <c r="A432" s="22"/>
      <c r="B432" s="94" t="s">
        <v>35</v>
      </c>
      <c r="C432" s="94" t="s">
        <v>36</v>
      </c>
      <c r="D432" s="94" t="s">
        <v>37</v>
      </c>
      <c r="E432" s="94" t="s">
        <v>38</v>
      </c>
      <c r="F432" s="94" t="s">
        <v>39</v>
      </c>
      <c r="G432" s="93" t="s">
        <v>40</v>
      </c>
      <c r="H432" s="94" t="s">
        <v>41</v>
      </c>
      <c r="I432" s="94" t="s">
        <v>42</v>
      </c>
      <c r="J432" s="94" t="s">
        <v>43</v>
      </c>
      <c r="K432" s="94" t="s">
        <v>44</v>
      </c>
      <c r="L432" s="94" t="s">
        <v>45</v>
      </c>
      <c r="M432" s="94" t="s">
        <v>46</v>
      </c>
      <c r="N432" s="25"/>
    </row>
    <row r="433" spans="1:14" ht="5" customHeight="1" thickBot="1" x14ac:dyDescent="0.35">
      <c r="A433" s="98"/>
      <c r="B433" s="23"/>
      <c r="C433" s="23"/>
      <c r="D433" s="23"/>
      <c r="E433" s="23"/>
      <c r="F433" s="23"/>
      <c r="G433" s="23"/>
      <c r="H433" s="24"/>
      <c r="I433" s="23"/>
      <c r="J433" s="23"/>
      <c r="K433" s="23"/>
      <c r="L433" s="23"/>
      <c r="M433" s="23"/>
      <c r="N433" s="25"/>
    </row>
    <row r="434" spans="1:14" ht="30" customHeight="1" thickTop="1" x14ac:dyDescent="0.3">
      <c r="A434" s="75" t="s">
        <v>15</v>
      </c>
      <c r="B434" s="319" t="str">
        <f>IF($C$4="","Question 7",IF($C$4=$C$1341,CONCATENATE("Q7 for an ",$C$4),CONCATENATE("Q7 for a ",$C$4)))</f>
        <v>Q7 for a standard job interview by HR</v>
      </c>
      <c r="C434" s="319"/>
      <c r="D434" s="319"/>
      <c r="E434" s="319"/>
      <c r="F434" s="319"/>
      <c r="G434" s="319"/>
      <c r="H434" s="319"/>
      <c r="I434" s="319"/>
      <c r="J434" s="319"/>
      <c r="K434" s="319"/>
      <c r="L434" s="319"/>
      <c r="M434" s="76"/>
      <c r="N434" s="77" t="s">
        <v>16</v>
      </c>
    </row>
    <row r="435" spans="1:14" x14ac:dyDescent="0.3">
      <c r="A435" s="78"/>
      <c r="B435" s="79"/>
      <c r="C435" s="79"/>
      <c r="D435" s="79"/>
      <c r="E435" s="79"/>
      <c r="F435" s="79"/>
      <c r="G435" s="79"/>
      <c r="H435" s="80"/>
      <c r="I435" s="79"/>
      <c r="J435" s="79"/>
      <c r="K435" s="79"/>
      <c r="L435" s="79"/>
      <c r="M435" s="79"/>
      <c r="N435" s="81"/>
    </row>
    <row r="436" spans="1:14" ht="19" x14ac:dyDescent="0.3">
      <c r="A436" s="78"/>
      <c r="B436" s="315" t="str">
        <f>C1364</f>
        <v>Tell me about a mistake you made in your career and what you learned.</v>
      </c>
      <c r="C436" s="315"/>
      <c r="D436" s="315"/>
      <c r="E436" s="315"/>
      <c r="F436" s="315"/>
      <c r="G436" s="315"/>
      <c r="H436" s="315"/>
      <c r="I436" s="315"/>
      <c r="J436" s="315"/>
      <c r="K436" s="315"/>
      <c r="L436" s="315"/>
      <c r="M436" s="315"/>
      <c r="N436" s="81"/>
    </row>
    <row r="437" spans="1:14" ht="14" x14ac:dyDescent="0.3">
      <c r="A437" s="78"/>
      <c r="B437" s="95" t="str">
        <f>IF(B436="","","Or perhaps they will ask a similar question like...")</f>
        <v>Or perhaps they will ask a similar question like...</v>
      </c>
      <c r="C437" s="79"/>
      <c r="D437" s="79"/>
      <c r="E437" s="79"/>
      <c r="F437" s="79"/>
      <c r="G437" s="79"/>
      <c r="H437" s="80"/>
      <c r="I437" s="79"/>
      <c r="J437" s="79"/>
      <c r="K437" s="79"/>
      <c r="L437" s="79"/>
      <c r="M437" s="79"/>
      <c r="N437" s="81"/>
    </row>
    <row r="438" spans="1:14" ht="19" x14ac:dyDescent="0.3">
      <c r="A438" s="78"/>
      <c r="B438" s="315" t="str">
        <f>G1364</f>
        <v>Tell me about a dissappointment in your career and how you handled it.</v>
      </c>
      <c r="C438" s="315"/>
      <c r="D438" s="315"/>
      <c r="E438" s="315"/>
      <c r="F438" s="315"/>
      <c r="G438" s="315"/>
      <c r="H438" s="315"/>
      <c r="I438" s="315"/>
      <c r="J438" s="315"/>
      <c r="K438" s="315"/>
      <c r="L438" s="315"/>
      <c r="M438" s="315"/>
      <c r="N438" s="81"/>
    </row>
    <row r="439" spans="1:14" ht="14" x14ac:dyDescent="0.3">
      <c r="A439" s="78"/>
      <c r="B439" s="83"/>
      <c r="C439" s="83"/>
      <c r="D439" s="83"/>
      <c r="E439" s="83"/>
      <c r="F439" s="83"/>
      <c r="G439" s="83"/>
      <c r="H439" s="83"/>
      <c r="I439" s="83"/>
      <c r="J439" s="83"/>
      <c r="K439" s="83"/>
      <c r="L439" s="83"/>
      <c r="M439" s="83"/>
      <c r="N439" s="81"/>
    </row>
    <row r="440" spans="1:14" ht="20" customHeight="1" x14ac:dyDescent="0.3">
      <c r="A440" s="22"/>
      <c r="B440" s="84" t="str">
        <f>$B$1632</f>
        <v>Key insight into this question</v>
      </c>
      <c r="C440" s="85"/>
      <c r="D440" s="85"/>
      <c r="E440" s="85"/>
      <c r="F440" s="85"/>
      <c r="G440" s="85"/>
      <c r="H440" s="85"/>
      <c r="I440" s="85"/>
      <c r="J440" s="85"/>
      <c r="K440" s="85"/>
      <c r="L440" s="85"/>
      <c r="M440" s="85"/>
      <c r="N440" s="25"/>
    </row>
    <row r="441" spans="1:14" ht="20" customHeight="1" x14ac:dyDescent="0.3">
      <c r="A441" s="22"/>
      <c r="B441" s="303" t="str">
        <f>IF($C$4="","SELECT ITEM AT TOP",B1955)</f>
        <v>When you learn from your mistakes, you become a better team member. Like a healed bone getting stronger than before, show your strengths through recovering from a mistake.</v>
      </c>
      <c r="C441" s="303"/>
      <c r="D441" s="303"/>
      <c r="E441" s="303"/>
      <c r="F441" s="303"/>
      <c r="G441" s="303"/>
      <c r="H441" s="303"/>
      <c r="I441" s="303"/>
      <c r="J441" s="303"/>
      <c r="K441" s="303"/>
      <c r="L441" s="303"/>
      <c r="M441" s="303"/>
      <c r="N441" s="25"/>
    </row>
    <row r="442" spans="1:14" ht="20" customHeight="1" x14ac:dyDescent="0.3">
      <c r="A442" s="22"/>
      <c r="B442" s="303"/>
      <c r="C442" s="303"/>
      <c r="D442" s="303"/>
      <c r="E442" s="303"/>
      <c r="F442" s="303"/>
      <c r="G442" s="303"/>
      <c r="H442" s="303"/>
      <c r="I442" s="303"/>
      <c r="J442" s="303"/>
      <c r="K442" s="303"/>
      <c r="L442" s="303"/>
      <c r="M442" s="303"/>
      <c r="N442" s="25"/>
    </row>
    <row r="443" spans="1:14" ht="20" customHeight="1" x14ac:dyDescent="0.3">
      <c r="A443" s="22"/>
      <c r="B443" s="84" t="str">
        <f>$B$1633</f>
        <v>What the interviewer typically looks for in your answer to this question</v>
      </c>
      <c r="C443" s="85"/>
      <c r="D443" s="85"/>
      <c r="E443" s="85"/>
      <c r="F443" s="85"/>
      <c r="G443" s="85"/>
      <c r="H443" s="85"/>
      <c r="I443" s="85"/>
      <c r="J443" s="85"/>
      <c r="K443" s="85"/>
      <c r="L443" s="85"/>
      <c r="M443" s="85"/>
      <c r="N443" s="25"/>
    </row>
    <row r="444" spans="1:14" ht="20" customHeight="1" x14ac:dyDescent="0.3">
      <c r="A444" s="22"/>
      <c r="B444" s="316" t="str">
        <f>IF($C$4="","SELECT ITEM AT TOP",B1970)</f>
        <v>The more you drop your guard and show you humanly make mistakes, you build more trust. The more valuable what you learn from the mistake, the better your fit for this new team. Remember to end your example on a positive note.</v>
      </c>
      <c r="C444" s="303"/>
      <c r="D444" s="303"/>
      <c r="E444" s="303"/>
      <c r="F444" s="303"/>
      <c r="G444" s="303"/>
      <c r="H444" s="303"/>
      <c r="I444" s="303"/>
      <c r="J444" s="303"/>
      <c r="K444" s="303"/>
      <c r="L444" s="303"/>
      <c r="M444" s="303"/>
      <c r="N444" s="25"/>
    </row>
    <row r="445" spans="1:14" ht="20" customHeight="1" x14ac:dyDescent="0.3">
      <c r="A445" s="22"/>
      <c r="B445" s="303"/>
      <c r="C445" s="303"/>
      <c r="D445" s="303"/>
      <c r="E445" s="303"/>
      <c r="F445" s="303"/>
      <c r="G445" s="303"/>
      <c r="H445" s="303"/>
      <c r="I445" s="303"/>
      <c r="J445" s="303"/>
      <c r="K445" s="303"/>
      <c r="L445" s="303"/>
      <c r="M445" s="303"/>
      <c r="N445" s="25"/>
    </row>
    <row r="446" spans="1:14" ht="20" customHeight="1" x14ac:dyDescent="0.3">
      <c r="A446" s="22"/>
      <c r="B446" s="303"/>
      <c r="C446" s="303"/>
      <c r="D446" s="303"/>
      <c r="E446" s="303"/>
      <c r="F446" s="303"/>
      <c r="G446" s="303"/>
      <c r="H446" s="303"/>
      <c r="I446" s="303"/>
      <c r="J446" s="303"/>
      <c r="K446" s="303"/>
      <c r="L446" s="303"/>
      <c r="M446" s="303"/>
      <c r="N446" s="25"/>
    </row>
    <row r="447" spans="1:14" ht="20" customHeight="1" x14ac:dyDescent="0.3">
      <c r="A447" s="22"/>
      <c r="B447" s="87" t="str">
        <f>$B$1634</f>
        <v>Your first draft</v>
      </c>
      <c r="C447" s="85"/>
      <c r="D447" s="85"/>
      <c r="E447" s="85"/>
      <c r="F447" s="85"/>
      <c r="G447" s="85"/>
      <c r="H447" s="85"/>
      <c r="I447" s="85"/>
      <c r="J447" s="88"/>
      <c r="K447" s="88"/>
      <c r="L447" s="88"/>
      <c r="M447" s="88" t="str">
        <f>$B$1635</f>
        <v>(we can always review it together in person so I can help you improve upon it)</v>
      </c>
      <c r="N447" s="25"/>
    </row>
    <row r="448" spans="1:14" ht="20" customHeight="1" x14ac:dyDescent="0.3">
      <c r="A448" s="22"/>
      <c r="B448" s="317"/>
      <c r="C448" s="317"/>
      <c r="D448" s="317"/>
      <c r="E448" s="317"/>
      <c r="F448" s="317"/>
      <c r="G448" s="317"/>
      <c r="H448" s="317"/>
      <c r="I448" s="317"/>
      <c r="J448" s="317"/>
      <c r="K448" s="317"/>
      <c r="L448" s="317"/>
      <c r="M448" s="317"/>
      <c r="N448" s="25"/>
    </row>
    <row r="449" spans="1:14" ht="20" customHeight="1" x14ac:dyDescent="0.3">
      <c r="A449" s="22"/>
      <c r="B449" s="317"/>
      <c r="C449" s="317"/>
      <c r="D449" s="317"/>
      <c r="E449" s="317"/>
      <c r="F449" s="317"/>
      <c r="G449" s="317"/>
      <c r="H449" s="317"/>
      <c r="I449" s="317"/>
      <c r="J449" s="317"/>
      <c r="K449" s="317"/>
      <c r="L449" s="317"/>
      <c r="M449" s="317"/>
      <c r="N449" s="25"/>
    </row>
    <row r="450" spans="1:14" ht="20" customHeight="1" x14ac:dyDescent="0.3">
      <c r="A450" s="22"/>
      <c r="B450" s="317"/>
      <c r="C450" s="317"/>
      <c r="D450" s="317"/>
      <c r="E450" s="317"/>
      <c r="F450" s="317"/>
      <c r="G450" s="317"/>
      <c r="H450" s="317"/>
      <c r="I450" s="317"/>
      <c r="J450" s="317"/>
      <c r="K450" s="317"/>
      <c r="L450" s="317"/>
      <c r="M450" s="317"/>
      <c r="N450" s="25"/>
    </row>
    <row r="451" spans="1:14" ht="20" customHeight="1" x14ac:dyDescent="0.3">
      <c r="A451" s="22"/>
      <c r="B451" s="317"/>
      <c r="C451" s="317"/>
      <c r="D451" s="317"/>
      <c r="E451" s="317"/>
      <c r="F451" s="317"/>
      <c r="G451" s="317"/>
      <c r="H451" s="317"/>
      <c r="I451" s="317"/>
      <c r="J451" s="317"/>
      <c r="K451" s="317"/>
      <c r="L451" s="317"/>
      <c r="M451" s="317"/>
      <c r="N451" s="25"/>
    </row>
    <row r="452" spans="1:14" ht="20" customHeight="1" x14ac:dyDescent="0.3">
      <c r="A452" s="22"/>
      <c r="B452" s="317"/>
      <c r="C452" s="317"/>
      <c r="D452" s="317"/>
      <c r="E452" s="317"/>
      <c r="F452" s="317"/>
      <c r="G452" s="317"/>
      <c r="H452" s="317"/>
      <c r="I452" s="317"/>
      <c r="J452" s="317"/>
      <c r="K452" s="317"/>
      <c r="L452" s="317"/>
      <c r="M452" s="317"/>
      <c r="N452" s="25"/>
    </row>
    <row r="453" spans="1:14" ht="20" customHeight="1" x14ac:dyDescent="0.3">
      <c r="A453" s="22"/>
      <c r="B453" s="317"/>
      <c r="C453" s="317"/>
      <c r="D453" s="317"/>
      <c r="E453" s="317"/>
      <c r="F453" s="317"/>
      <c r="G453" s="317"/>
      <c r="H453" s="317"/>
      <c r="I453" s="317"/>
      <c r="J453" s="317"/>
      <c r="K453" s="317"/>
      <c r="L453" s="317"/>
      <c r="M453" s="317"/>
      <c r="N453" s="25"/>
    </row>
    <row r="454" spans="1:14" ht="20" customHeight="1" x14ac:dyDescent="0.3">
      <c r="A454" s="22"/>
      <c r="B454" s="96" t="str">
        <f>IF(B448="","After providing your answer, feel free to self-evaluate it here. Later, we can improve it together.","Self-assess your answers. Choose the best critique in these three dropdown lists. Then read below.")</f>
        <v>After providing your answer, feel free to self-evaluate it here. Later, we can improve it together.</v>
      </c>
      <c r="C454" s="85"/>
      <c r="D454" s="85"/>
      <c r="E454" s="85"/>
      <c r="F454" s="85"/>
      <c r="G454" s="85"/>
      <c r="H454" s="85"/>
      <c r="I454" s="85"/>
      <c r="J454" s="85"/>
      <c r="K454" s="85"/>
      <c r="L454" s="85"/>
      <c r="M454" s="85"/>
      <c r="N454" s="25"/>
    </row>
    <row r="455" spans="1:14" ht="20" customHeight="1" x14ac:dyDescent="0.3">
      <c r="A455" s="22"/>
      <c r="B455" s="318" t="s">
        <v>51</v>
      </c>
      <c r="C455" s="318"/>
      <c r="D455" s="318"/>
      <c r="E455" s="318"/>
      <c r="F455" s="318" t="s">
        <v>49</v>
      </c>
      <c r="G455" s="318"/>
      <c r="H455" s="318"/>
      <c r="I455" s="318"/>
      <c r="J455" s="318" t="s">
        <v>50</v>
      </c>
      <c r="K455" s="318"/>
      <c r="L455" s="318"/>
      <c r="M455" s="318"/>
      <c r="N455" s="25"/>
    </row>
    <row r="456" spans="1:14" ht="20" customHeight="1" x14ac:dyDescent="0.3">
      <c r="A456" s="22"/>
      <c r="B456" s="303" t="str">
        <f>P2344</f>
        <v/>
      </c>
      <c r="C456" s="303"/>
      <c r="D456" s="303"/>
      <c r="E456" s="303"/>
      <c r="F456" s="303"/>
      <c r="G456" s="303"/>
      <c r="H456" s="303"/>
      <c r="I456" s="303"/>
      <c r="J456" s="303"/>
      <c r="K456" s="303"/>
      <c r="L456" s="303"/>
      <c r="M456" s="303"/>
      <c r="N456" s="25"/>
    </row>
    <row r="457" spans="1:14" ht="20" customHeight="1" x14ac:dyDescent="0.3">
      <c r="A457" s="22"/>
      <c r="B457" s="303"/>
      <c r="C457" s="303"/>
      <c r="D457" s="303"/>
      <c r="E457" s="303"/>
      <c r="F457" s="303"/>
      <c r="G457" s="303"/>
      <c r="H457" s="303"/>
      <c r="I457" s="303"/>
      <c r="J457" s="303"/>
      <c r="K457" s="303"/>
      <c r="L457" s="303"/>
      <c r="M457" s="303"/>
      <c r="N457" s="25"/>
    </row>
    <row r="458" spans="1:14" ht="20" customHeight="1" x14ac:dyDescent="0.3">
      <c r="A458" s="22"/>
      <c r="B458" s="303"/>
      <c r="C458" s="303"/>
      <c r="D458" s="303"/>
      <c r="E458" s="303"/>
      <c r="F458" s="303"/>
      <c r="G458" s="303"/>
      <c r="H458" s="303"/>
      <c r="I458" s="303"/>
      <c r="J458" s="303"/>
      <c r="K458" s="303"/>
      <c r="L458" s="303"/>
      <c r="M458" s="303"/>
      <c r="N458" s="25"/>
    </row>
    <row r="459" spans="1:14" ht="20" customHeight="1" x14ac:dyDescent="0.3">
      <c r="A459" s="22"/>
      <c r="B459" s="303"/>
      <c r="C459" s="303"/>
      <c r="D459" s="303"/>
      <c r="E459" s="303"/>
      <c r="F459" s="303"/>
      <c r="G459" s="303"/>
      <c r="H459" s="303"/>
      <c r="I459" s="303"/>
      <c r="J459" s="303"/>
      <c r="K459" s="303"/>
      <c r="L459" s="303"/>
      <c r="M459" s="303"/>
      <c r="N459" s="25"/>
    </row>
    <row r="460" spans="1:14" ht="20" customHeight="1" thickBot="1" x14ac:dyDescent="0.35">
      <c r="A460" s="22"/>
      <c r="B460" s="84" t="s">
        <v>32</v>
      </c>
      <c r="C460" s="85"/>
      <c r="D460" s="85"/>
      <c r="E460" s="85"/>
      <c r="F460" s="304" t="s">
        <v>33</v>
      </c>
      <c r="G460" s="304"/>
      <c r="H460" s="304"/>
      <c r="I460" s="304"/>
      <c r="J460" s="304"/>
      <c r="K460" s="89"/>
      <c r="L460" s="85"/>
      <c r="M460" s="85"/>
      <c r="N460" s="25"/>
    </row>
    <row r="461" spans="1:14" ht="20" customHeight="1" x14ac:dyDescent="0.3">
      <c r="A461" s="22"/>
      <c r="B461" s="305" t="str">
        <f>IF(C4="","",C1992)</f>
        <v/>
      </c>
      <c r="C461" s="306"/>
      <c r="D461" s="306"/>
      <c r="E461" s="306"/>
      <c r="F461" s="306"/>
      <c r="G461" s="306"/>
      <c r="H461" s="306"/>
      <c r="I461" s="306"/>
      <c r="J461" s="307"/>
      <c r="K461" s="311" t="str">
        <f>IF(C4="","",E1992)</f>
        <v/>
      </c>
      <c r="L461" s="312"/>
      <c r="M461" s="312"/>
      <c r="N461" s="25"/>
    </row>
    <row r="462" spans="1:14" ht="20" customHeight="1" x14ac:dyDescent="0.3">
      <c r="A462" s="22"/>
      <c r="B462" s="308"/>
      <c r="C462" s="309"/>
      <c r="D462" s="309"/>
      <c r="E462" s="309"/>
      <c r="F462" s="309"/>
      <c r="G462" s="309"/>
      <c r="H462" s="309"/>
      <c r="I462" s="309"/>
      <c r="J462" s="310"/>
      <c r="K462" s="311"/>
      <c r="L462" s="312"/>
      <c r="M462" s="312"/>
      <c r="N462" s="25"/>
    </row>
    <row r="463" spans="1:14" ht="20" customHeight="1" x14ac:dyDescent="0.3">
      <c r="A463" s="22"/>
      <c r="B463" s="308"/>
      <c r="C463" s="309"/>
      <c r="D463" s="309"/>
      <c r="E463" s="309"/>
      <c r="F463" s="309"/>
      <c r="G463" s="309"/>
      <c r="H463" s="309"/>
      <c r="I463" s="309"/>
      <c r="J463" s="310"/>
      <c r="K463" s="311"/>
      <c r="L463" s="312"/>
      <c r="M463" s="312"/>
      <c r="N463" s="25"/>
    </row>
    <row r="464" spans="1:14" ht="5" customHeight="1" x14ac:dyDescent="0.3">
      <c r="A464" s="22"/>
      <c r="B464" s="90"/>
      <c r="C464" s="90"/>
      <c r="D464" s="90"/>
      <c r="E464" s="90"/>
      <c r="F464" s="90"/>
      <c r="G464" s="90"/>
      <c r="H464" s="90"/>
      <c r="I464" s="90"/>
      <c r="J464" s="90"/>
      <c r="K464" s="90"/>
      <c r="L464" s="90"/>
      <c r="M464" s="90"/>
      <c r="N464" s="25"/>
    </row>
    <row r="465" spans="1:14" ht="20" customHeight="1" x14ac:dyDescent="0.3">
      <c r="A465" s="22"/>
      <c r="B465" s="313" t="str">
        <f>IF(B448="","","Together, we can practice your answer to this and other questions. I can offer tips specific to your experience and needs. Sign up so I can help you one-on-one.")</f>
        <v/>
      </c>
      <c r="C465" s="313"/>
      <c r="D465" s="313"/>
      <c r="E465" s="313"/>
      <c r="F465" s="313"/>
      <c r="G465" s="313"/>
      <c r="H465" s="313"/>
      <c r="I465" s="313"/>
      <c r="J465" s="313"/>
      <c r="K465" s="313"/>
      <c r="L465" s="313"/>
      <c r="M465" s="313"/>
      <c r="N465" s="25"/>
    </row>
    <row r="466" spans="1:14" ht="15" customHeight="1" x14ac:dyDescent="0.3">
      <c r="A466" s="22"/>
      <c r="B466" s="313"/>
      <c r="C466" s="313"/>
      <c r="D466" s="313"/>
      <c r="E466" s="313"/>
      <c r="F466" s="313"/>
      <c r="G466" s="313"/>
      <c r="H466" s="313"/>
      <c r="I466" s="313"/>
      <c r="J466" s="313"/>
      <c r="K466" s="313"/>
      <c r="L466" s="313"/>
      <c r="M466" s="313"/>
      <c r="N466" s="25"/>
    </row>
    <row r="467" spans="1:14" ht="15" customHeight="1" x14ac:dyDescent="0.3">
      <c r="A467" s="22"/>
      <c r="B467" s="313"/>
      <c r="C467" s="313"/>
      <c r="D467" s="313"/>
      <c r="E467" s="313"/>
      <c r="F467" s="313"/>
      <c r="G467" s="313"/>
      <c r="H467" s="313"/>
      <c r="I467" s="313"/>
      <c r="J467" s="313"/>
      <c r="K467" s="313"/>
      <c r="L467" s="313"/>
      <c r="M467" s="313"/>
      <c r="N467" s="25"/>
    </row>
    <row r="468" spans="1:14" ht="5" customHeight="1" x14ac:dyDescent="0.3">
      <c r="A468" s="22"/>
      <c r="B468" s="92"/>
      <c r="C468" s="92"/>
      <c r="D468" s="92"/>
      <c r="E468" s="92"/>
      <c r="F468" s="92"/>
      <c r="G468" s="92"/>
      <c r="H468" s="92"/>
      <c r="I468" s="92"/>
      <c r="J468" s="92"/>
      <c r="K468" s="92"/>
      <c r="L468" s="92"/>
      <c r="M468" s="92"/>
      <c r="N468" s="25"/>
    </row>
    <row r="469" spans="1:14" ht="20" customHeight="1" x14ac:dyDescent="0.3">
      <c r="A469" s="22"/>
      <c r="B469" s="94" t="s">
        <v>35</v>
      </c>
      <c r="C469" s="94" t="s">
        <v>36</v>
      </c>
      <c r="D469" s="94" t="s">
        <v>37</v>
      </c>
      <c r="E469" s="94" t="s">
        <v>38</v>
      </c>
      <c r="F469" s="94" t="s">
        <v>39</v>
      </c>
      <c r="G469" s="94" t="s">
        <v>40</v>
      </c>
      <c r="H469" s="93" t="s">
        <v>41</v>
      </c>
      <c r="I469" s="94" t="s">
        <v>42</v>
      </c>
      <c r="J469" s="94" t="s">
        <v>43</v>
      </c>
      <c r="K469" s="94" t="s">
        <v>44</v>
      </c>
      <c r="L469" s="94" t="s">
        <v>45</v>
      </c>
      <c r="M469" s="94" t="s">
        <v>46</v>
      </c>
      <c r="N469" s="25"/>
    </row>
    <row r="470" spans="1:14" ht="5" customHeight="1" thickBot="1" x14ac:dyDescent="0.35">
      <c r="A470" s="22"/>
      <c r="B470" s="23"/>
      <c r="C470" s="23"/>
      <c r="D470" s="23"/>
      <c r="E470" s="23"/>
      <c r="F470" s="23"/>
      <c r="G470" s="23"/>
      <c r="H470" s="24"/>
      <c r="I470" s="23"/>
      <c r="J470" s="23"/>
      <c r="K470" s="23"/>
      <c r="L470" s="23"/>
      <c r="M470" s="23"/>
      <c r="N470" s="25"/>
    </row>
    <row r="471" spans="1:14" ht="30" customHeight="1" thickTop="1" x14ac:dyDescent="0.3">
      <c r="A471" s="75" t="s">
        <v>15</v>
      </c>
      <c r="B471" s="319" t="str">
        <f>IF($C$4="","Question 8",IF($C$4=$C$1341,CONCATENATE("Q8 for an ",$C$4),CONCATENATE("Q8 for a ",$C$4)))</f>
        <v>Q8 for a standard job interview by HR</v>
      </c>
      <c r="C471" s="319"/>
      <c r="D471" s="319"/>
      <c r="E471" s="319"/>
      <c r="F471" s="319"/>
      <c r="G471" s="319"/>
      <c r="H471" s="319"/>
      <c r="I471" s="319"/>
      <c r="J471" s="319"/>
      <c r="K471" s="319"/>
      <c r="L471" s="319"/>
      <c r="M471" s="76"/>
      <c r="N471" s="77" t="s">
        <v>16</v>
      </c>
    </row>
    <row r="472" spans="1:14" ht="14" customHeight="1" x14ac:dyDescent="0.3">
      <c r="A472" s="78"/>
      <c r="B472" s="79"/>
      <c r="C472" s="79"/>
      <c r="D472" s="79"/>
      <c r="E472" s="79"/>
      <c r="F472" s="79"/>
      <c r="G472" s="79"/>
      <c r="H472" s="80"/>
      <c r="I472" s="79"/>
      <c r="J472" s="79"/>
      <c r="K472" s="79"/>
      <c r="L472" s="79"/>
      <c r="M472" s="79"/>
      <c r="N472" s="81"/>
    </row>
    <row r="473" spans="1:14" ht="19" x14ac:dyDescent="0.3">
      <c r="A473" s="78"/>
      <c r="B473" s="315" t="str">
        <f>C1365</f>
        <v>Tell me about a disagreement you had with a colleague and how you handled it.</v>
      </c>
      <c r="C473" s="315"/>
      <c r="D473" s="315"/>
      <c r="E473" s="315"/>
      <c r="F473" s="315"/>
      <c r="G473" s="315"/>
      <c r="H473" s="315"/>
      <c r="I473" s="315"/>
      <c r="J473" s="315"/>
      <c r="K473" s="315"/>
      <c r="L473" s="315"/>
      <c r="M473" s="315"/>
      <c r="N473" s="81"/>
    </row>
    <row r="474" spans="1:14" ht="14" x14ac:dyDescent="0.3">
      <c r="A474" s="78"/>
      <c r="B474" s="95" t="str">
        <f>IF(B473="","","Or perhaps they will ask a similar question like...")</f>
        <v>Or perhaps they will ask a similar question like...</v>
      </c>
      <c r="C474" s="79"/>
      <c r="D474" s="79"/>
      <c r="E474" s="79"/>
      <c r="F474" s="79"/>
      <c r="G474" s="79"/>
      <c r="H474" s="80"/>
      <c r="I474" s="79"/>
      <c r="J474" s="79"/>
      <c r="K474" s="79"/>
      <c r="L474" s="79"/>
      <c r="M474" s="79"/>
      <c r="N474" s="81"/>
    </row>
    <row r="475" spans="1:14" ht="19" x14ac:dyDescent="0.3">
      <c r="A475" s="78"/>
      <c r="B475" s="315" t="str">
        <f>G1365</f>
        <v>Tell me you how handle criticism of your work.</v>
      </c>
      <c r="C475" s="315"/>
      <c r="D475" s="315"/>
      <c r="E475" s="315"/>
      <c r="F475" s="315"/>
      <c r="G475" s="315"/>
      <c r="H475" s="315"/>
      <c r="I475" s="315"/>
      <c r="J475" s="315"/>
      <c r="K475" s="315"/>
      <c r="L475" s="315"/>
      <c r="M475" s="315"/>
      <c r="N475" s="81"/>
    </row>
    <row r="476" spans="1:14" ht="14" x14ac:dyDescent="0.3">
      <c r="A476" s="78"/>
      <c r="B476" s="83"/>
      <c r="C476" s="83"/>
      <c r="D476" s="83"/>
      <c r="E476" s="83"/>
      <c r="F476" s="83"/>
      <c r="G476" s="83"/>
      <c r="H476" s="83"/>
      <c r="I476" s="83"/>
      <c r="J476" s="83"/>
      <c r="K476" s="83"/>
      <c r="L476" s="83"/>
      <c r="M476" s="83"/>
      <c r="N476" s="81"/>
    </row>
    <row r="477" spans="1:14" ht="20" customHeight="1" x14ac:dyDescent="0.3">
      <c r="A477" s="22"/>
      <c r="B477" s="84" t="str">
        <f>$B$1632</f>
        <v>Key insight into this question</v>
      </c>
      <c r="C477" s="85"/>
      <c r="D477" s="85"/>
      <c r="E477" s="85"/>
      <c r="F477" s="85"/>
      <c r="G477" s="85"/>
      <c r="H477" s="85"/>
      <c r="I477" s="85"/>
      <c r="J477" s="85"/>
      <c r="K477" s="85"/>
      <c r="L477" s="85"/>
      <c r="M477" s="85"/>
      <c r="N477" s="25"/>
    </row>
    <row r="478" spans="1:14" ht="20" customHeight="1" x14ac:dyDescent="0.3">
      <c r="A478" s="22"/>
      <c r="B478" s="303" t="str">
        <f>IF($C$4="","SELECT ITEM AT TOP",B2007)</f>
        <v>This looks for your teamwork skills. Everyone has a different opinion sometime, so how do you contribute your unique perspective to the team?</v>
      </c>
      <c r="C478" s="303"/>
      <c r="D478" s="303"/>
      <c r="E478" s="303"/>
      <c r="F478" s="303"/>
      <c r="G478" s="303"/>
      <c r="H478" s="303"/>
      <c r="I478" s="303"/>
      <c r="J478" s="303"/>
      <c r="K478" s="303"/>
      <c r="L478" s="303"/>
      <c r="M478" s="303"/>
      <c r="N478" s="25"/>
    </row>
    <row r="479" spans="1:14" ht="20" customHeight="1" x14ac:dyDescent="0.3">
      <c r="A479" s="22"/>
      <c r="B479" s="303"/>
      <c r="C479" s="303"/>
      <c r="D479" s="303"/>
      <c r="E479" s="303"/>
      <c r="F479" s="303"/>
      <c r="G479" s="303"/>
      <c r="H479" s="303"/>
      <c r="I479" s="303"/>
      <c r="J479" s="303"/>
      <c r="K479" s="303"/>
      <c r="L479" s="303"/>
      <c r="M479" s="303"/>
      <c r="N479" s="25"/>
    </row>
    <row r="480" spans="1:14" ht="20" customHeight="1" x14ac:dyDescent="0.3">
      <c r="A480" s="22"/>
      <c r="B480" s="84" t="str">
        <f>$B$1633</f>
        <v>What the interviewer typically looks for in your answer to this question</v>
      </c>
      <c r="C480" s="85"/>
      <c r="D480" s="85"/>
      <c r="E480" s="85"/>
      <c r="F480" s="85"/>
      <c r="G480" s="85"/>
      <c r="H480" s="85"/>
      <c r="I480" s="85"/>
      <c r="J480" s="85"/>
      <c r="K480" s="85"/>
      <c r="L480" s="85"/>
      <c r="M480" s="85"/>
      <c r="N480" s="25"/>
    </row>
    <row r="481" spans="1:14" ht="20" customHeight="1" x14ac:dyDescent="0.3">
      <c r="A481" s="22"/>
      <c r="B481" s="316" t="str">
        <f>IF($C$4="","SELECT ITEM AT TOP",B2022)</f>
        <v>This doesn't assume you argued with a coworker. Tell about how you get along with your teammates even when you have a different point of view. Hopefully you are not so "harmonious" that you never contribute your unique perspective.</v>
      </c>
      <c r="C481" s="303"/>
      <c r="D481" s="303"/>
      <c r="E481" s="303"/>
      <c r="F481" s="303"/>
      <c r="G481" s="303"/>
      <c r="H481" s="303"/>
      <c r="I481" s="303"/>
      <c r="J481" s="303"/>
      <c r="K481" s="303"/>
      <c r="L481" s="303"/>
      <c r="M481" s="303"/>
      <c r="N481" s="25"/>
    </row>
    <row r="482" spans="1:14" ht="20" customHeight="1" x14ac:dyDescent="0.3">
      <c r="A482" s="22"/>
      <c r="B482" s="303"/>
      <c r="C482" s="303"/>
      <c r="D482" s="303"/>
      <c r="E482" s="303"/>
      <c r="F482" s="303"/>
      <c r="G482" s="303"/>
      <c r="H482" s="303"/>
      <c r="I482" s="303"/>
      <c r="J482" s="303"/>
      <c r="K482" s="303"/>
      <c r="L482" s="303"/>
      <c r="M482" s="303"/>
      <c r="N482" s="25"/>
    </row>
    <row r="483" spans="1:14" ht="20" customHeight="1" x14ac:dyDescent="0.3">
      <c r="A483" s="22"/>
      <c r="B483" s="303"/>
      <c r="C483" s="303"/>
      <c r="D483" s="303"/>
      <c r="E483" s="303"/>
      <c r="F483" s="303"/>
      <c r="G483" s="303"/>
      <c r="H483" s="303"/>
      <c r="I483" s="303"/>
      <c r="J483" s="303"/>
      <c r="K483" s="303"/>
      <c r="L483" s="303"/>
      <c r="M483" s="303"/>
      <c r="N483" s="25"/>
    </row>
    <row r="484" spans="1:14" ht="20" customHeight="1" x14ac:dyDescent="0.3">
      <c r="A484" s="22"/>
      <c r="B484" s="87" t="str">
        <f>$B$1634</f>
        <v>Your first draft</v>
      </c>
      <c r="C484" s="85"/>
      <c r="D484" s="85"/>
      <c r="E484" s="85"/>
      <c r="F484" s="85"/>
      <c r="G484" s="85"/>
      <c r="H484" s="85"/>
      <c r="I484" s="85"/>
      <c r="J484" s="88"/>
      <c r="K484" s="88"/>
      <c r="L484" s="88"/>
      <c r="M484" s="88" t="str">
        <f>$B$1635</f>
        <v>(we can always review it together in person so I can help you improve upon it)</v>
      </c>
      <c r="N484" s="25"/>
    </row>
    <row r="485" spans="1:14" ht="20" customHeight="1" x14ac:dyDescent="0.3">
      <c r="A485" s="22"/>
      <c r="B485" s="317"/>
      <c r="C485" s="317"/>
      <c r="D485" s="317"/>
      <c r="E485" s="317"/>
      <c r="F485" s="317"/>
      <c r="G485" s="317"/>
      <c r="H485" s="317"/>
      <c r="I485" s="317"/>
      <c r="J485" s="317"/>
      <c r="K485" s="317"/>
      <c r="L485" s="317"/>
      <c r="M485" s="317"/>
      <c r="N485" s="25"/>
    </row>
    <row r="486" spans="1:14" ht="20" customHeight="1" x14ac:dyDescent="0.3">
      <c r="A486" s="22"/>
      <c r="B486" s="317"/>
      <c r="C486" s="317"/>
      <c r="D486" s="317"/>
      <c r="E486" s="317"/>
      <c r="F486" s="317"/>
      <c r="G486" s="317"/>
      <c r="H486" s="317"/>
      <c r="I486" s="317"/>
      <c r="J486" s="317"/>
      <c r="K486" s="317"/>
      <c r="L486" s="317"/>
      <c r="M486" s="317"/>
      <c r="N486" s="25"/>
    </row>
    <row r="487" spans="1:14" ht="20" customHeight="1" x14ac:dyDescent="0.3">
      <c r="A487" s="22"/>
      <c r="B487" s="317"/>
      <c r="C487" s="317"/>
      <c r="D487" s="317"/>
      <c r="E487" s="317"/>
      <c r="F487" s="317"/>
      <c r="G487" s="317"/>
      <c r="H487" s="317"/>
      <c r="I487" s="317"/>
      <c r="J487" s="317"/>
      <c r="K487" s="317"/>
      <c r="L487" s="317"/>
      <c r="M487" s="317"/>
      <c r="N487" s="25"/>
    </row>
    <row r="488" spans="1:14" ht="20" customHeight="1" x14ac:dyDescent="0.3">
      <c r="A488" s="22"/>
      <c r="B488" s="317"/>
      <c r="C488" s="317"/>
      <c r="D488" s="317"/>
      <c r="E488" s="317"/>
      <c r="F488" s="317"/>
      <c r="G488" s="317"/>
      <c r="H488" s="317"/>
      <c r="I488" s="317"/>
      <c r="J488" s="317"/>
      <c r="K488" s="317"/>
      <c r="L488" s="317"/>
      <c r="M488" s="317"/>
      <c r="N488" s="25"/>
    </row>
    <row r="489" spans="1:14" ht="20" customHeight="1" x14ac:dyDescent="0.3">
      <c r="A489" s="22"/>
      <c r="B489" s="317"/>
      <c r="C489" s="317"/>
      <c r="D489" s="317"/>
      <c r="E489" s="317"/>
      <c r="F489" s="317"/>
      <c r="G489" s="317"/>
      <c r="H489" s="317"/>
      <c r="I489" s="317"/>
      <c r="J489" s="317"/>
      <c r="K489" s="317"/>
      <c r="L489" s="317"/>
      <c r="M489" s="317"/>
      <c r="N489" s="25"/>
    </row>
    <row r="490" spans="1:14" ht="20" customHeight="1" x14ac:dyDescent="0.3">
      <c r="A490" s="22"/>
      <c r="B490" s="317"/>
      <c r="C490" s="317"/>
      <c r="D490" s="317"/>
      <c r="E490" s="317"/>
      <c r="F490" s="317"/>
      <c r="G490" s="317"/>
      <c r="H490" s="317"/>
      <c r="I490" s="317"/>
      <c r="J490" s="317"/>
      <c r="K490" s="317"/>
      <c r="L490" s="317"/>
      <c r="M490" s="317"/>
      <c r="N490" s="25"/>
    </row>
    <row r="491" spans="1:14" ht="20" customHeight="1" x14ac:dyDescent="0.3">
      <c r="A491" s="22"/>
      <c r="B491" s="96" t="str">
        <f>IF(B485="","After providing your answer, feel free to self-evaluate it here. Later, we can improve it together.","Self-assess your answers. Choose the best critique in these three dropdown lists. Then read below.")</f>
        <v>After providing your answer, feel free to self-evaluate it here. Later, we can improve it together.</v>
      </c>
      <c r="C491" s="85"/>
      <c r="D491" s="85"/>
      <c r="E491" s="85"/>
      <c r="F491" s="85"/>
      <c r="G491" s="85"/>
      <c r="H491" s="85"/>
      <c r="I491" s="85"/>
      <c r="J491" s="85"/>
      <c r="K491" s="85"/>
      <c r="L491" s="85"/>
      <c r="M491" s="85"/>
      <c r="N491" s="25"/>
    </row>
    <row r="492" spans="1:14" ht="20" customHeight="1" x14ac:dyDescent="0.3">
      <c r="A492" s="22"/>
      <c r="B492" s="318" t="s">
        <v>51</v>
      </c>
      <c r="C492" s="318"/>
      <c r="D492" s="318"/>
      <c r="E492" s="318"/>
      <c r="F492" s="318" t="s">
        <v>49</v>
      </c>
      <c r="G492" s="318"/>
      <c r="H492" s="318"/>
      <c r="I492" s="318"/>
      <c r="J492" s="318" t="s">
        <v>50</v>
      </c>
      <c r="K492" s="318"/>
      <c r="L492" s="318"/>
      <c r="M492" s="318"/>
      <c r="N492" s="25"/>
    </row>
    <row r="493" spans="1:14" ht="20" customHeight="1" x14ac:dyDescent="0.3">
      <c r="A493" s="22"/>
      <c r="B493" s="303" t="str">
        <f>P2353</f>
        <v/>
      </c>
      <c r="C493" s="303"/>
      <c r="D493" s="303"/>
      <c r="E493" s="303"/>
      <c r="F493" s="303"/>
      <c r="G493" s="303"/>
      <c r="H493" s="303"/>
      <c r="I493" s="303"/>
      <c r="J493" s="303"/>
      <c r="K493" s="303"/>
      <c r="L493" s="303"/>
      <c r="M493" s="303"/>
      <c r="N493" s="25"/>
    </row>
    <row r="494" spans="1:14" ht="20" customHeight="1" x14ac:dyDescent="0.3">
      <c r="A494" s="22"/>
      <c r="B494" s="303"/>
      <c r="C494" s="303"/>
      <c r="D494" s="303"/>
      <c r="E494" s="303"/>
      <c r="F494" s="303"/>
      <c r="G494" s="303"/>
      <c r="H494" s="303"/>
      <c r="I494" s="303"/>
      <c r="J494" s="303"/>
      <c r="K494" s="303"/>
      <c r="L494" s="303"/>
      <c r="M494" s="303"/>
      <c r="N494" s="25"/>
    </row>
    <row r="495" spans="1:14" ht="20" customHeight="1" x14ac:dyDescent="0.3">
      <c r="A495" s="22"/>
      <c r="B495" s="303"/>
      <c r="C495" s="303"/>
      <c r="D495" s="303"/>
      <c r="E495" s="303"/>
      <c r="F495" s="303"/>
      <c r="G495" s="303"/>
      <c r="H495" s="303"/>
      <c r="I495" s="303"/>
      <c r="J495" s="303"/>
      <c r="K495" s="303"/>
      <c r="L495" s="303"/>
      <c r="M495" s="303"/>
      <c r="N495" s="25"/>
    </row>
    <row r="496" spans="1:14" ht="20" customHeight="1" x14ac:dyDescent="0.3">
      <c r="A496" s="22"/>
      <c r="B496" s="303"/>
      <c r="C496" s="303"/>
      <c r="D496" s="303"/>
      <c r="E496" s="303"/>
      <c r="F496" s="303"/>
      <c r="G496" s="303"/>
      <c r="H496" s="303"/>
      <c r="I496" s="303"/>
      <c r="J496" s="303"/>
      <c r="K496" s="303"/>
      <c r="L496" s="303"/>
      <c r="M496" s="303"/>
      <c r="N496" s="25"/>
    </row>
    <row r="497" spans="1:14" ht="20" customHeight="1" thickBot="1" x14ac:dyDescent="0.35">
      <c r="A497" s="22"/>
      <c r="B497" s="84" t="s">
        <v>32</v>
      </c>
      <c r="C497" s="85"/>
      <c r="D497" s="85"/>
      <c r="E497" s="85"/>
      <c r="F497" s="304" t="s">
        <v>33</v>
      </c>
      <c r="G497" s="304"/>
      <c r="H497" s="304"/>
      <c r="I497" s="304"/>
      <c r="J497" s="304"/>
      <c r="K497" s="89"/>
      <c r="L497" s="85"/>
      <c r="M497" s="85"/>
      <c r="N497" s="25"/>
    </row>
    <row r="498" spans="1:14" ht="20" customHeight="1" x14ac:dyDescent="0.3">
      <c r="A498" s="22"/>
      <c r="B498" s="305" t="str">
        <f>IF(C4="","",C2044)</f>
        <v/>
      </c>
      <c r="C498" s="306"/>
      <c r="D498" s="306"/>
      <c r="E498" s="306"/>
      <c r="F498" s="306"/>
      <c r="G498" s="306"/>
      <c r="H498" s="306"/>
      <c r="I498" s="306"/>
      <c r="J498" s="307"/>
      <c r="K498" s="311" t="str">
        <f>IF(C4="","",E2044)</f>
        <v/>
      </c>
      <c r="L498" s="312"/>
      <c r="M498" s="312"/>
      <c r="N498" s="25"/>
    </row>
    <row r="499" spans="1:14" ht="20" customHeight="1" x14ac:dyDescent="0.3">
      <c r="A499" s="22"/>
      <c r="B499" s="308"/>
      <c r="C499" s="309"/>
      <c r="D499" s="309"/>
      <c r="E499" s="309"/>
      <c r="F499" s="309"/>
      <c r="G499" s="309"/>
      <c r="H499" s="309"/>
      <c r="I499" s="309"/>
      <c r="J499" s="310"/>
      <c r="K499" s="311"/>
      <c r="L499" s="312"/>
      <c r="M499" s="312"/>
      <c r="N499" s="25"/>
    </row>
    <row r="500" spans="1:14" ht="20" customHeight="1" x14ac:dyDescent="0.3">
      <c r="A500" s="22"/>
      <c r="B500" s="308"/>
      <c r="C500" s="309"/>
      <c r="D500" s="309"/>
      <c r="E500" s="309"/>
      <c r="F500" s="309"/>
      <c r="G500" s="309"/>
      <c r="H500" s="309"/>
      <c r="I500" s="309"/>
      <c r="J500" s="310"/>
      <c r="K500" s="311"/>
      <c r="L500" s="312"/>
      <c r="M500" s="312"/>
      <c r="N500" s="25"/>
    </row>
    <row r="501" spans="1:14" ht="5" customHeight="1" x14ac:dyDescent="0.3">
      <c r="A501" s="22"/>
      <c r="B501" s="90"/>
      <c r="C501" s="90"/>
      <c r="D501" s="90"/>
      <c r="E501" s="90"/>
      <c r="F501" s="90"/>
      <c r="G501" s="90"/>
      <c r="H501" s="90"/>
      <c r="I501" s="90"/>
      <c r="J501" s="90"/>
      <c r="K501" s="90"/>
      <c r="L501" s="90"/>
      <c r="M501" s="90"/>
      <c r="N501" s="25"/>
    </row>
    <row r="502" spans="1:14" ht="20" customHeight="1" x14ac:dyDescent="0.3">
      <c r="A502" s="22"/>
      <c r="B502" s="313" t="str">
        <f>IF(B485="","","Together, we can practice your answer to this and other questions. I can offer tips specific to your experience and needs. Sign up so I can help you one-on-one.")</f>
        <v/>
      </c>
      <c r="C502" s="313"/>
      <c r="D502" s="313"/>
      <c r="E502" s="313"/>
      <c r="F502" s="313"/>
      <c r="G502" s="313"/>
      <c r="H502" s="313"/>
      <c r="I502" s="313"/>
      <c r="J502" s="313"/>
      <c r="K502" s="313"/>
      <c r="L502" s="313"/>
      <c r="M502" s="313"/>
      <c r="N502" s="25"/>
    </row>
    <row r="503" spans="1:14" ht="15" customHeight="1" x14ac:dyDescent="0.3">
      <c r="A503" s="22"/>
      <c r="B503" s="313"/>
      <c r="C503" s="313"/>
      <c r="D503" s="313"/>
      <c r="E503" s="313"/>
      <c r="F503" s="313"/>
      <c r="G503" s="313"/>
      <c r="H503" s="313"/>
      <c r="I503" s="313"/>
      <c r="J503" s="313"/>
      <c r="K503" s="313"/>
      <c r="L503" s="313"/>
      <c r="M503" s="313"/>
      <c r="N503" s="25"/>
    </row>
    <row r="504" spans="1:14" ht="15" customHeight="1" x14ac:dyDescent="0.3">
      <c r="A504" s="22"/>
      <c r="B504" s="313"/>
      <c r="C504" s="313"/>
      <c r="D504" s="313"/>
      <c r="E504" s="313"/>
      <c r="F504" s="313"/>
      <c r="G504" s="313"/>
      <c r="H504" s="313"/>
      <c r="I504" s="313"/>
      <c r="J504" s="313"/>
      <c r="K504" s="313"/>
      <c r="L504" s="313"/>
      <c r="M504" s="313"/>
      <c r="N504" s="25"/>
    </row>
    <row r="505" spans="1:14" ht="5" customHeight="1" x14ac:dyDescent="0.3">
      <c r="A505" s="22"/>
      <c r="B505" s="92"/>
      <c r="C505" s="92"/>
      <c r="D505" s="92"/>
      <c r="E505" s="92"/>
      <c r="F505" s="92"/>
      <c r="G505" s="92"/>
      <c r="H505" s="92"/>
      <c r="I505" s="92"/>
      <c r="J505" s="92"/>
      <c r="K505" s="92"/>
      <c r="L505" s="92"/>
      <c r="M505" s="92"/>
      <c r="N505" s="25"/>
    </row>
    <row r="506" spans="1:14" ht="20" customHeight="1" x14ac:dyDescent="0.3">
      <c r="A506" s="22"/>
      <c r="B506" s="94" t="s">
        <v>35</v>
      </c>
      <c r="C506" s="94" t="s">
        <v>36</v>
      </c>
      <c r="D506" s="94" t="s">
        <v>37</v>
      </c>
      <c r="E506" s="94" t="s">
        <v>38</v>
      </c>
      <c r="F506" s="94" t="s">
        <v>39</v>
      </c>
      <c r="G506" s="94" t="s">
        <v>40</v>
      </c>
      <c r="H506" s="94" t="s">
        <v>41</v>
      </c>
      <c r="I506" s="93" t="s">
        <v>42</v>
      </c>
      <c r="J506" s="94" t="s">
        <v>43</v>
      </c>
      <c r="K506" s="94" t="s">
        <v>44</v>
      </c>
      <c r="L506" s="94" t="s">
        <v>45</v>
      </c>
      <c r="M506" s="94" t="s">
        <v>46</v>
      </c>
      <c r="N506" s="25"/>
    </row>
    <row r="507" spans="1:14" ht="5" customHeight="1" thickBot="1" x14ac:dyDescent="0.35">
      <c r="A507" s="22"/>
      <c r="B507" s="23"/>
      <c r="C507" s="23"/>
      <c r="D507" s="23"/>
      <c r="E507" s="23"/>
      <c r="F507" s="23"/>
      <c r="G507" s="23"/>
      <c r="H507" s="24"/>
      <c r="I507" s="23"/>
      <c r="J507" s="23"/>
      <c r="K507" s="23"/>
      <c r="L507" s="23"/>
      <c r="M507" s="23"/>
      <c r="N507" s="25"/>
    </row>
    <row r="508" spans="1:14" ht="30" customHeight="1" thickTop="1" x14ac:dyDescent="0.3">
      <c r="A508" s="75" t="s">
        <v>15</v>
      </c>
      <c r="B508" s="319" t="str">
        <f>IF($C$4="","Question 9",IF($C$4=$C$1341,CONCATENATE("Q9 for an ",$C$4),CONCATENATE("Q9 for a ",$C$4)))</f>
        <v>Q9 for a standard job interview by HR</v>
      </c>
      <c r="C508" s="319"/>
      <c r="D508" s="319"/>
      <c r="E508" s="319"/>
      <c r="F508" s="319"/>
      <c r="G508" s="319"/>
      <c r="H508" s="319"/>
      <c r="I508" s="319"/>
      <c r="J508" s="319"/>
      <c r="K508" s="319"/>
      <c r="L508" s="319"/>
      <c r="M508" s="76"/>
      <c r="N508" s="77" t="s">
        <v>16</v>
      </c>
    </row>
    <row r="509" spans="1:14" x14ac:dyDescent="0.3">
      <c r="A509" s="78"/>
      <c r="B509" s="79"/>
      <c r="C509" s="79"/>
      <c r="D509" s="79"/>
      <c r="E509" s="79"/>
      <c r="F509" s="79"/>
      <c r="G509" s="79"/>
      <c r="H509" s="80"/>
      <c r="I509" s="79"/>
      <c r="J509" s="79"/>
      <c r="K509" s="79"/>
      <c r="L509" s="79"/>
      <c r="M509" s="79"/>
      <c r="N509" s="81"/>
    </row>
    <row r="510" spans="1:14" ht="13.75" customHeight="1" x14ac:dyDescent="0.3">
      <c r="A510" s="78"/>
      <c r="B510" s="315" t="str">
        <f>C1366</f>
        <v>How would your coworkers describe you?</v>
      </c>
      <c r="C510" s="315"/>
      <c r="D510" s="315"/>
      <c r="E510" s="315"/>
      <c r="F510" s="315"/>
      <c r="G510" s="315"/>
      <c r="H510" s="315"/>
      <c r="I510" s="315"/>
      <c r="J510" s="315"/>
      <c r="K510" s="315"/>
      <c r="L510" s="315"/>
      <c r="M510" s="315"/>
      <c r="N510" s="81"/>
    </row>
    <row r="511" spans="1:14" ht="13.75" customHeight="1" x14ac:dyDescent="0.3">
      <c r="A511" s="78"/>
      <c r="B511" s="95" t="str">
        <f>IF(B510="","","Or perhaps they will ask a similar question like...")</f>
        <v>Or perhaps they will ask a similar question like...</v>
      </c>
      <c r="C511" s="79"/>
      <c r="D511" s="79"/>
      <c r="E511" s="79"/>
      <c r="F511" s="79"/>
      <c r="G511" s="79"/>
      <c r="H511" s="80"/>
      <c r="I511" s="79"/>
      <c r="J511" s="79"/>
      <c r="K511" s="79"/>
      <c r="L511" s="79"/>
      <c r="M511" s="79"/>
      <c r="N511" s="81"/>
    </row>
    <row r="512" spans="1:14" ht="19" x14ac:dyDescent="0.3">
      <c r="A512" s="78"/>
      <c r="B512" s="315" t="str">
        <f>G1366</f>
        <v>How would your most recent supervisor describe you?</v>
      </c>
      <c r="C512" s="315"/>
      <c r="D512" s="315"/>
      <c r="E512" s="315"/>
      <c r="F512" s="315"/>
      <c r="G512" s="315"/>
      <c r="H512" s="315"/>
      <c r="I512" s="315"/>
      <c r="J512" s="315"/>
      <c r="K512" s="315"/>
      <c r="L512" s="315"/>
      <c r="M512" s="315"/>
      <c r="N512" s="81"/>
    </row>
    <row r="513" spans="1:66" ht="13.75" customHeight="1" x14ac:dyDescent="0.3">
      <c r="A513" s="78"/>
      <c r="B513" s="83"/>
      <c r="C513" s="83"/>
      <c r="D513" s="83"/>
      <c r="E513" s="83"/>
      <c r="F513" s="83"/>
      <c r="G513" s="83"/>
      <c r="H513" s="83"/>
      <c r="I513" s="83"/>
      <c r="J513" s="83"/>
      <c r="K513" s="83"/>
      <c r="L513" s="83"/>
      <c r="M513" s="83"/>
      <c r="N513" s="81"/>
    </row>
    <row r="514" spans="1:66" ht="20" customHeight="1" x14ac:dyDescent="0.3">
      <c r="A514" s="22"/>
      <c r="B514" s="84" t="str">
        <f>$B$1632</f>
        <v>Key insight into this question</v>
      </c>
      <c r="C514" s="85"/>
      <c r="D514" s="85"/>
      <c r="E514" s="85"/>
      <c r="F514" s="85"/>
      <c r="G514" s="85"/>
      <c r="H514" s="85"/>
      <c r="I514" s="85"/>
      <c r="J514" s="85"/>
      <c r="K514" s="85"/>
      <c r="L514" s="85"/>
      <c r="M514" s="85"/>
      <c r="N514" s="25"/>
    </row>
    <row r="515" spans="1:66" ht="20" customHeight="1" x14ac:dyDescent="0.3">
      <c r="A515" s="22"/>
      <c r="B515" s="303" t="str">
        <f>IF($C$4="","SELECT ITEM AT TOP",B2059)</f>
        <v>This puts in the third person paraphrasing or quoting your teammates' views of you. It can sound less partial and not risk sounding like you're boasting.</v>
      </c>
      <c r="C515" s="303"/>
      <c r="D515" s="303"/>
      <c r="E515" s="303"/>
      <c r="F515" s="303"/>
      <c r="G515" s="303"/>
      <c r="H515" s="303"/>
      <c r="I515" s="303"/>
      <c r="J515" s="303"/>
      <c r="K515" s="303"/>
      <c r="L515" s="303"/>
      <c r="M515" s="303"/>
      <c r="N515" s="25"/>
    </row>
    <row r="516" spans="1:66" ht="20" customHeight="1" x14ac:dyDescent="0.3">
      <c r="A516" s="22"/>
      <c r="B516" s="303"/>
      <c r="C516" s="303"/>
      <c r="D516" s="303"/>
      <c r="E516" s="303"/>
      <c r="F516" s="303"/>
      <c r="G516" s="303"/>
      <c r="H516" s="303"/>
      <c r="I516" s="303"/>
      <c r="J516" s="303"/>
      <c r="K516" s="303"/>
      <c r="L516" s="303"/>
      <c r="M516" s="303"/>
      <c r="N516" s="25"/>
    </row>
    <row r="517" spans="1:66" ht="20" customHeight="1" x14ac:dyDescent="0.3">
      <c r="A517" s="22"/>
      <c r="B517" s="84" t="str">
        <f>$B$1633</f>
        <v>What the interviewer typically looks for in your answer to this question</v>
      </c>
      <c r="C517" s="85"/>
      <c r="D517" s="85"/>
      <c r="E517" s="85"/>
      <c r="F517" s="85"/>
      <c r="G517" s="85"/>
      <c r="H517" s="85"/>
      <c r="I517" s="85"/>
      <c r="J517" s="85"/>
      <c r="K517" s="85"/>
      <c r="L517" s="85"/>
      <c r="M517" s="85"/>
      <c r="N517" s="25"/>
      <c r="BN517" s="86"/>
    </row>
    <row r="518" spans="1:66" ht="20" customHeight="1" x14ac:dyDescent="0.3">
      <c r="A518" s="22"/>
      <c r="B518" s="316" t="str">
        <f>IF($C$4="","SELECT ITEM AT TOP",B2074)</f>
        <v>TIP: Ask your current coworkers for feedback to your current work, then use it to answer this question. They never have to know you are seeking another job. You will sound more certain when quoting their actual words than trying to paraphrase what you think they might say.</v>
      </c>
      <c r="C518" s="303"/>
      <c r="D518" s="303"/>
      <c r="E518" s="303"/>
      <c r="F518" s="303"/>
      <c r="G518" s="303"/>
      <c r="H518" s="303"/>
      <c r="I518" s="303"/>
      <c r="J518" s="303"/>
      <c r="K518" s="303"/>
      <c r="L518" s="303"/>
      <c r="M518" s="303"/>
      <c r="N518" s="25"/>
    </row>
    <row r="519" spans="1:66" ht="20" customHeight="1" x14ac:dyDescent="0.3">
      <c r="A519" s="22"/>
      <c r="B519" s="303"/>
      <c r="C519" s="303"/>
      <c r="D519" s="303"/>
      <c r="E519" s="303"/>
      <c r="F519" s="303"/>
      <c r="G519" s="303"/>
      <c r="H519" s="303"/>
      <c r="I519" s="303"/>
      <c r="J519" s="303"/>
      <c r="K519" s="303"/>
      <c r="L519" s="303"/>
      <c r="M519" s="303"/>
      <c r="N519" s="25"/>
    </row>
    <row r="520" spans="1:66" ht="20" customHeight="1" x14ac:dyDescent="0.3">
      <c r="A520" s="22"/>
      <c r="B520" s="303"/>
      <c r="C520" s="303"/>
      <c r="D520" s="303"/>
      <c r="E520" s="303"/>
      <c r="F520" s="303"/>
      <c r="G520" s="303"/>
      <c r="H520" s="303"/>
      <c r="I520" s="303"/>
      <c r="J520" s="303"/>
      <c r="K520" s="303"/>
      <c r="L520" s="303"/>
      <c r="M520" s="303"/>
      <c r="N520" s="25"/>
    </row>
    <row r="521" spans="1:66" ht="20" customHeight="1" x14ac:dyDescent="0.3">
      <c r="A521" s="22"/>
      <c r="B521" s="87" t="str">
        <f>$B$1634</f>
        <v>Your first draft</v>
      </c>
      <c r="C521" s="85"/>
      <c r="D521" s="85"/>
      <c r="E521" s="85"/>
      <c r="F521" s="85"/>
      <c r="G521" s="85"/>
      <c r="H521" s="85"/>
      <c r="I521" s="85"/>
      <c r="J521" s="88"/>
      <c r="K521" s="88"/>
      <c r="L521" s="88"/>
      <c r="M521" s="88" t="str">
        <f>$B$1635</f>
        <v>(we can always review it together in person so I can help you improve upon it)</v>
      </c>
      <c r="N521" s="25"/>
    </row>
    <row r="522" spans="1:66" ht="20" customHeight="1" x14ac:dyDescent="0.3">
      <c r="A522" s="22"/>
      <c r="B522" s="317"/>
      <c r="C522" s="317"/>
      <c r="D522" s="317"/>
      <c r="E522" s="317"/>
      <c r="F522" s="317"/>
      <c r="G522" s="317"/>
      <c r="H522" s="317"/>
      <c r="I522" s="317"/>
      <c r="J522" s="317"/>
      <c r="K522" s="317"/>
      <c r="L522" s="317"/>
      <c r="M522" s="317"/>
      <c r="N522" s="25"/>
      <c r="BE522" s="99"/>
    </row>
    <row r="523" spans="1:66" ht="20" customHeight="1" x14ac:dyDescent="0.3">
      <c r="A523" s="22"/>
      <c r="B523" s="317"/>
      <c r="C523" s="317"/>
      <c r="D523" s="317"/>
      <c r="E523" s="317"/>
      <c r="F523" s="317"/>
      <c r="G523" s="317"/>
      <c r="H523" s="317"/>
      <c r="I523" s="317"/>
      <c r="J523" s="317"/>
      <c r="K523" s="317"/>
      <c r="L523" s="317"/>
      <c r="M523" s="317"/>
      <c r="N523" s="25"/>
      <c r="BE523" s="99"/>
    </row>
    <row r="524" spans="1:66" ht="20" customHeight="1" x14ac:dyDescent="0.3">
      <c r="A524" s="22"/>
      <c r="B524" s="317"/>
      <c r="C524" s="317"/>
      <c r="D524" s="317"/>
      <c r="E524" s="317"/>
      <c r="F524" s="317"/>
      <c r="G524" s="317"/>
      <c r="H524" s="317"/>
      <c r="I524" s="317"/>
      <c r="J524" s="317"/>
      <c r="K524" s="317"/>
      <c r="L524" s="317"/>
      <c r="M524" s="317"/>
      <c r="N524" s="25"/>
      <c r="BE524" s="99"/>
    </row>
    <row r="525" spans="1:66" ht="20" customHeight="1" x14ac:dyDescent="0.3">
      <c r="A525" s="22"/>
      <c r="B525" s="317"/>
      <c r="C525" s="317"/>
      <c r="D525" s="317"/>
      <c r="E525" s="317"/>
      <c r="F525" s="317"/>
      <c r="G525" s="317"/>
      <c r="H525" s="317"/>
      <c r="I525" s="317"/>
      <c r="J525" s="317"/>
      <c r="K525" s="317"/>
      <c r="L525" s="317"/>
      <c r="M525" s="317"/>
      <c r="N525" s="25"/>
    </row>
    <row r="526" spans="1:66" ht="20" customHeight="1" x14ac:dyDescent="0.3">
      <c r="A526" s="22"/>
      <c r="B526" s="317"/>
      <c r="C526" s="317"/>
      <c r="D526" s="317"/>
      <c r="E526" s="317"/>
      <c r="F526" s="317"/>
      <c r="G526" s="317"/>
      <c r="H526" s="317"/>
      <c r="I526" s="317"/>
      <c r="J526" s="317"/>
      <c r="K526" s="317"/>
      <c r="L526" s="317"/>
      <c r="M526" s="317"/>
      <c r="N526" s="25"/>
    </row>
    <row r="527" spans="1:66" ht="20" customHeight="1" x14ac:dyDescent="0.3">
      <c r="A527" s="22"/>
      <c r="B527" s="317"/>
      <c r="C527" s="317"/>
      <c r="D527" s="317"/>
      <c r="E527" s="317"/>
      <c r="F527" s="317"/>
      <c r="G527" s="317"/>
      <c r="H527" s="317"/>
      <c r="I527" s="317"/>
      <c r="J527" s="317"/>
      <c r="K527" s="317"/>
      <c r="L527" s="317"/>
      <c r="M527" s="317"/>
      <c r="N527" s="25"/>
    </row>
    <row r="528" spans="1:66" ht="20" customHeight="1" x14ac:dyDescent="0.3">
      <c r="A528" s="22"/>
      <c r="B528" s="96" t="str">
        <f>IF(B522="","After providing your answer, feel free to self-evaluate it here. Later, we can improve it together.","Self-assess your answers. Choose the best critique in these three dropdown lists. Then read below.")</f>
        <v>After providing your answer, feel free to self-evaluate it here. Later, we can improve it together.</v>
      </c>
      <c r="C528" s="85"/>
      <c r="D528" s="85"/>
      <c r="E528" s="85"/>
      <c r="F528" s="85"/>
      <c r="G528" s="85"/>
      <c r="H528" s="85"/>
      <c r="I528" s="85"/>
      <c r="J528" s="85"/>
      <c r="K528" s="85"/>
      <c r="L528" s="85"/>
      <c r="M528" s="85"/>
      <c r="N528" s="25"/>
    </row>
    <row r="529" spans="1:14" ht="20" customHeight="1" x14ac:dyDescent="0.3">
      <c r="A529" s="22"/>
      <c r="B529" s="318" t="s">
        <v>51</v>
      </c>
      <c r="C529" s="318"/>
      <c r="D529" s="318"/>
      <c r="E529" s="318"/>
      <c r="F529" s="318" t="s">
        <v>49</v>
      </c>
      <c r="G529" s="318"/>
      <c r="H529" s="318"/>
      <c r="I529" s="318"/>
      <c r="J529" s="318" t="s">
        <v>50</v>
      </c>
      <c r="K529" s="318"/>
      <c r="L529" s="318"/>
      <c r="M529" s="318"/>
      <c r="N529" s="25"/>
    </row>
    <row r="530" spans="1:14" ht="20" customHeight="1" x14ac:dyDescent="0.3">
      <c r="A530" s="22"/>
      <c r="B530" s="303" t="str">
        <f>P2362</f>
        <v/>
      </c>
      <c r="C530" s="303"/>
      <c r="D530" s="303"/>
      <c r="E530" s="303"/>
      <c r="F530" s="303"/>
      <c r="G530" s="303"/>
      <c r="H530" s="303"/>
      <c r="I530" s="303"/>
      <c r="J530" s="303"/>
      <c r="K530" s="303"/>
      <c r="L530" s="303"/>
      <c r="M530" s="303"/>
      <c r="N530" s="25"/>
    </row>
    <row r="531" spans="1:14" ht="20" customHeight="1" x14ac:dyDescent="0.3">
      <c r="A531" s="22"/>
      <c r="B531" s="303"/>
      <c r="C531" s="303"/>
      <c r="D531" s="303"/>
      <c r="E531" s="303"/>
      <c r="F531" s="303"/>
      <c r="G531" s="303"/>
      <c r="H531" s="303"/>
      <c r="I531" s="303"/>
      <c r="J531" s="303"/>
      <c r="K531" s="303"/>
      <c r="L531" s="303"/>
      <c r="M531" s="303"/>
      <c r="N531" s="25"/>
    </row>
    <row r="532" spans="1:14" ht="20" customHeight="1" x14ac:dyDescent="0.3">
      <c r="A532" s="22"/>
      <c r="B532" s="303"/>
      <c r="C532" s="303"/>
      <c r="D532" s="303"/>
      <c r="E532" s="303"/>
      <c r="F532" s="303"/>
      <c r="G532" s="303"/>
      <c r="H532" s="303"/>
      <c r="I532" s="303"/>
      <c r="J532" s="303"/>
      <c r="K532" s="303"/>
      <c r="L532" s="303"/>
      <c r="M532" s="303"/>
      <c r="N532" s="25"/>
    </row>
    <row r="533" spans="1:14" ht="20" customHeight="1" x14ac:dyDescent="0.3">
      <c r="A533" s="22"/>
      <c r="B533" s="303"/>
      <c r="C533" s="303"/>
      <c r="D533" s="303"/>
      <c r="E533" s="303"/>
      <c r="F533" s="303"/>
      <c r="G533" s="303"/>
      <c r="H533" s="303"/>
      <c r="I533" s="303"/>
      <c r="J533" s="303"/>
      <c r="K533" s="303"/>
      <c r="L533" s="303"/>
      <c r="M533" s="303"/>
      <c r="N533" s="25"/>
    </row>
    <row r="534" spans="1:14" ht="20" customHeight="1" thickBot="1" x14ac:dyDescent="0.35">
      <c r="A534" s="22"/>
      <c r="B534" s="84" t="s">
        <v>32</v>
      </c>
      <c r="C534" s="85"/>
      <c r="D534" s="85"/>
      <c r="E534" s="85"/>
      <c r="F534" s="304" t="s">
        <v>33</v>
      </c>
      <c r="G534" s="304"/>
      <c r="H534" s="304"/>
      <c r="I534" s="304"/>
      <c r="J534" s="304"/>
      <c r="K534" s="89"/>
      <c r="L534" s="85"/>
      <c r="M534" s="85"/>
      <c r="N534" s="25"/>
    </row>
    <row r="535" spans="1:14" ht="20" customHeight="1" x14ac:dyDescent="0.3">
      <c r="A535" s="22"/>
      <c r="B535" s="305" t="str">
        <f>IF(C4="","",C2096)</f>
        <v/>
      </c>
      <c r="C535" s="306"/>
      <c r="D535" s="306"/>
      <c r="E535" s="306"/>
      <c r="F535" s="306"/>
      <c r="G535" s="306"/>
      <c r="H535" s="306"/>
      <c r="I535" s="306"/>
      <c r="J535" s="307"/>
      <c r="K535" s="311" t="str">
        <f>IF(C4="","",E2096)</f>
        <v/>
      </c>
      <c r="L535" s="312"/>
      <c r="M535" s="312"/>
      <c r="N535" s="25"/>
    </row>
    <row r="536" spans="1:14" ht="20" customHeight="1" x14ac:dyDescent="0.3">
      <c r="A536" s="22"/>
      <c r="B536" s="308"/>
      <c r="C536" s="309"/>
      <c r="D536" s="309"/>
      <c r="E536" s="309"/>
      <c r="F536" s="309"/>
      <c r="G536" s="309"/>
      <c r="H536" s="309"/>
      <c r="I536" s="309"/>
      <c r="J536" s="310"/>
      <c r="K536" s="311"/>
      <c r="L536" s="312"/>
      <c r="M536" s="312"/>
      <c r="N536" s="25"/>
    </row>
    <row r="537" spans="1:14" ht="20" customHeight="1" x14ac:dyDescent="0.3">
      <c r="A537" s="22"/>
      <c r="B537" s="308"/>
      <c r="C537" s="309"/>
      <c r="D537" s="309"/>
      <c r="E537" s="309"/>
      <c r="F537" s="309"/>
      <c r="G537" s="309"/>
      <c r="H537" s="309"/>
      <c r="I537" s="309"/>
      <c r="J537" s="310"/>
      <c r="K537" s="311"/>
      <c r="L537" s="312"/>
      <c r="M537" s="312"/>
      <c r="N537" s="25"/>
    </row>
    <row r="538" spans="1:14" ht="5" customHeight="1" x14ac:dyDescent="0.3">
      <c r="A538" s="22"/>
      <c r="B538" s="90"/>
      <c r="C538" s="90"/>
      <c r="D538" s="90"/>
      <c r="E538" s="90"/>
      <c r="F538" s="90"/>
      <c r="G538" s="90"/>
      <c r="H538" s="90"/>
      <c r="I538" s="90"/>
      <c r="J538" s="90"/>
      <c r="K538" s="90"/>
      <c r="L538" s="90"/>
      <c r="M538" s="90"/>
      <c r="N538" s="25"/>
    </row>
    <row r="539" spans="1:14" ht="20" customHeight="1" x14ac:dyDescent="0.3">
      <c r="A539" s="22"/>
      <c r="B539" s="313" t="str">
        <f>IF(B522="","","Together, we can practice your answer to this and other questions. I can offer tips specific to your experience and needs. Sign up so I can help you one-on-one.")</f>
        <v/>
      </c>
      <c r="C539" s="313"/>
      <c r="D539" s="313"/>
      <c r="E539" s="313"/>
      <c r="F539" s="313"/>
      <c r="G539" s="313"/>
      <c r="H539" s="313"/>
      <c r="I539" s="313"/>
      <c r="J539" s="313"/>
      <c r="K539" s="313"/>
      <c r="L539" s="313"/>
      <c r="M539" s="313"/>
      <c r="N539" s="25"/>
    </row>
    <row r="540" spans="1:14" ht="15" customHeight="1" x14ac:dyDescent="0.3">
      <c r="A540" s="22"/>
      <c r="B540" s="313"/>
      <c r="C540" s="313"/>
      <c r="D540" s="313"/>
      <c r="E540" s="313"/>
      <c r="F540" s="313"/>
      <c r="G540" s="313"/>
      <c r="H540" s="313"/>
      <c r="I540" s="313"/>
      <c r="J540" s="313"/>
      <c r="K540" s="313"/>
      <c r="L540" s="313"/>
      <c r="M540" s="313"/>
      <c r="N540" s="25"/>
    </row>
    <row r="541" spans="1:14" ht="15" customHeight="1" x14ac:dyDescent="0.3">
      <c r="A541" s="22"/>
      <c r="B541" s="313"/>
      <c r="C541" s="313"/>
      <c r="D541" s="313"/>
      <c r="E541" s="313"/>
      <c r="F541" s="313"/>
      <c r="G541" s="313"/>
      <c r="H541" s="313"/>
      <c r="I541" s="313"/>
      <c r="J541" s="313"/>
      <c r="K541" s="313"/>
      <c r="L541" s="313"/>
      <c r="M541" s="313"/>
      <c r="N541" s="25"/>
    </row>
    <row r="542" spans="1:14" ht="5" customHeight="1" x14ac:dyDescent="0.3">
      <c r="A542" s="22"/>
      <c r="B542" s="92"/>
      <c r="C542" s="92"/>
      <c r="D542" s="92"/>
      <c r="E542" s="92"/>
      <c r="F542" s="92"/>
      <c r="G542" s="92"/>
      <c r="H542" s="92"/>
      <c r="I542" s="92"/>
      <c r="J542" s="92"/>
      <c r="K542" s="92"/>
      <c r="L542" s="92"/>
      <c r="M542" s="92"/>
      <c r="N542" s="25"/>
    </row>
    <row r="543" spans="1:14" ht="20" customHeight="1" x14ac:dyDescent="0.3">
      <c r="A543" s="22"/>
      <c r="B543" s="94" t="s">
        <v>35</v>
      </c>
      <c r="C543" s="94" t="s">
        <v>36</v>
      </c>
      <c r="D543" s="94" t="s">
        <v>37</v>
      </c>
      <c r="E543" s="94" t="s">
        <v>38</v>
      </c>
      <c r="F543" s="94" t="s">
        <v>39</v>
      </c>
      <c r="G543" s="94" t="s">
        <v>40</v>
      </c>
      <c r="H543" s="94" t="s">
        <v>41</v>
      </c>
      <c r="I543" s="94" t="s">
        <v>42</v>
      </c>
      <c r="J543" s="93" t="s">
        <v>43</v>
      </c>
      <c r="K543" s="94" t="s">
        <v>44</v>
      </c>
      <c r="L543" s="94" t="s">
        <v>45</v>
      </c>
      <c r="M543" s="94" t="s">
        <v>46</v>
      </c>
      <c r="N543" s="25"/>
    </row>
    <row r="544" spans="1:14" ht="5" customHeight="1" thickBot="1" x14ac:dyDescent="0.35">
      <c r="A544" s="22"/>
      <c r="B544" s="23"/>
      <c r="C544" s="23"/>
      <c r="D544" s="23"/>
      <c r="E544" s="23"/>
      <c r="F544" s="23"/>
      <c r="G544" s="23"/>
      <c r="H544" s="24"/>
      <c r="I544" s="23"/>
      <c r="J544" s="23"/>
      <c r="K544" s="23"/>
      <c r="L544" s="23"/>
      <c r="M544" s="23"/>
      <c r="N544" s="25"/>
    </row>
    <row r="545" spans="1:65" ht="30" customHeight="1" thickTop="1" x14ac:dyDescent="0.3">
      <c r="A545" s="75" t="s">
        <v>15</v>
      </c>
      <c r="B545" s="319" t="str">
        <f>IF($C$4="","Question 10",IF($C$4=$C$1341,CONCATENATE("Q10 for an ",$C$4),CONCATENATE("Q10 for a ",$C$4)))</f>
        <v>Q10 for a standard job interview by HR</v>
      </c>
      <c r="C545" s="319"/>
      <c r="D545" s="319"/>
      <c r="E545" s="319"/>
      <c r="F545" s="319"/>
      <c r="G545" s="319"/>
      <c r="H545" s="319"/>
      <c r="I545" s="319"/>
      <c r="J545" s="319"/>
      <c r="K545" s="319"/>
      <c r="L545" s="319"/>
      <c r="M545" s="76"/>
      <c r="N545" s="77" t="s">
        <v>16</v>
      </c>
    </row>
    <row r="546" spans="1:65" ht="14" customHeight="1" x14ac:dyDescent="0.3">
      <c r="A546" s="78"/>
      <c r="B546" s="79"/>
      <c r="C546" s="79"/>
      <c r="D546" s="79"/>
      <c r="E546" s="79"/>
      <c r="F546" s="79"/>
      <c r="G546" s="79"/>
      <c r="H546" s="80"/>
      <c r="I546" s="79"/>
      <c r="J546" s="79"/>
      <c r="K546" s="79"/>
      <c r="L546" s="79"/>
      <c r="M546" s="79"/>
      <c r="N546" s="81"/>
    </row>
    <row r="547" spans="1:65" ht="14" customHeight="1" x14ac:dyDescent="0.3">
      <c r="A547" s="78"/>
      <c r="B547" s="315" t="str">
        <f>C1367</f>
        <v>Why should we hire you?</v>
      </c>
      <c r="C547" s="315"/>
      <c r="D547" s="315"/>
      <c r="E547" s="315"/>
      <c r="F547" s="315"/>
      <c r="G547" s="315"/>
      <c r="H547" s="315"/>
      <c r="I547" s="315"/>
      <c r="J547" s="315"/>
      <c r="K547" s="315"/>
      <c r="L547" s="315"/>
      <c r="M547" s="315"/>
      <c r="N547" s="81"/>
    </row>
    <row r="548" spans="1:65" ht="14.4" customHeight="1" x14ac:dyDescent="0.3">
      <c r="A548" s="78"/>
      <c r="B548" s="95" t="str">
        <f>IF(B547="","","Or perhaps they will ask a similar question like...")</f>
        <v>Or perhaps they will ask a similar question like...</v>
      </c>
      <c r="C548" s="79"/>
      <c r="D548" s="79"/>
      <c r="E548" s="79"/>
      <c r="F548" s="79"/>
      <c r="G548" s="79"/>
      <c r="H548" s="80"/>
      <c r="I548" s="79"/>
      <c r="J548" s="79"/>
      <c r="K548" s="79"/>
      <c r="L548" s="79"/>
      <c r="M548" s="79"/>
      <c r="N548" s="81"/>
    </row>
    <row r="549" spans="1:65" ht="14" customHeight="1" x14ac:dyDescent="0.3">
      <c r="A549" s="78"/>
      <c r="B549" s="315" t="str">
        <f>G1367</f>
        <v>What about you that stands out from others applying for this position?</v>
      </c>
      <c r="C549" s="315"/>
      <c r="D549" s="315"/>
      <c r="E549" s="315"/>
      <c r="F549" s="315"/>
      <c r="G549" s="315"/>
      <c r="H549" s="315"/>
      <c r="I549" s="315"/>
      <c r="J549" s="315"/>
      <c r="K549" s="315"/>
      <c r="L549" s="315"/>
      <c r="M549" s="315"/>
      <c r="N549" s="81"/>
    </row>
    <row r="550" spans="1:65" ht="14" x14ac:dyDescent="0.3">
      <c r="A550" s="78"/>
      <c r="B550" s="83"/>
      <c r="C550" s="83"/>
      <c r="D550" s="83"/>
      <c r="E550" s="83"/>
      <c r="F550" s="83"/>
      <c r="G550" s="83"/>
      <c r="H550" s="83"/>
      <c r="I550" s="83"/>
      <c r="J550" s="83"/>
      <c r="K550" s="83"/>
      <c r="L550" s="83"/>
      <c r="M550" s="83"/>
      <c r="N550" s="81"/>
    </row>
    <row r="551" spans="1:65" ht="20" customHeight="1" x14ac:dyDescent="0.3">
      <c r="A551" s="22"/>
      <c r="B551" s="84" t="str">
        <f>$B$1632</f>
        <v>Key insight into this question</v>
      </c>
      <c r="C551" s="85"/>
      <c r="D551" s="85"/>
      <c r="E551" s="85"/>
      <c r="F551" s="85"/>
      <c r="G551" s="85"/>
      <c r="H551" s="85"/>
      <c r="I551" s="85"/>
      <c r="J551" s="85"/>
      <c r="K551" s="85"/>
      <c r="L551" s="85"/>
      <c r="M551" s="85"/>
      <c r="N551" s="25"/>
    </row>
    <row r="552" spans="1:65" ht="20" customHeight="1" x14ac:dyDescent="0.3">
      <c r="A552" s="22"/>
      <c r="B552" s="303" t="str">
        <f>IF($C$4="","SELECT ITEM AT TOP",B2111)</f>
        <v>If you are equally qualified as all the other candidates, what sets you apart as the best pick? What can you offer the others likely cannot?</v>
      </c>
      <c r="C552" s="303"/>
      <c r="D552" s="303"/>
      <c r="E552" s="303"/>
      <c r="F552" s="303"/>
      <c r="G552" s="303"/>
      <c r="H552" s="303"/>
      <c r="I552" s="303"/>
      <c r="J552" s="303"/>
      <c r="K552" s="303"/>
      <c r="L552" s="303"/>
      <c r="M552" s="303"/>
      <c r="N552" s="25"/>
    </row>
    <row r="553" spans="1:65" ht="20" customHeight="1" x14ac:dyDescent="0.3">
      <c r="A553" s="22"/>
      <c r="B553" s="303"/>
      <c r="C553" s="303"/>
      <c r="D553" s="303"/>
      <c r="E553" s="303"/>
      <c r="F553" s="303"/>
      <c r="G553" s="303"/>
      <c r="H553" s="303"/>
      <c r="I553" s="303"/>
      <c r="J553" s="303"/>
      <c r="K553" s="303"/>
      <c r="L553" s="303"/>
      <c r="M553" s="303"/>
      <c r="N553" s="25"/>
    </row>
    <row r="554" spans="1:65" ht="20" customHeight="1" x14ac:dyDescent="0.4">
      <c r="A554" s="22"/>
      <c r="B554" s="84" t="str">
        <f>$B$1633</f>
        <v>What the interviewer typically looks for in your answer to this question</v>
      </c>
      <c r="C554" s="85"/>
      <c r="D554" s="85"/>
      <c r="E554" s="85"/>
      <c r="F554" s="85"/>
      <c r="G554" s="85"/>
      <c r="H554" s="85"/>
      <c r="I554" s="85"/>
      <c r="J554" s="85"/>
      <c r="K554" s="85"/>
      <c r="L554" s="85"/>
      <c r="M554" s="85"/>
      <c r="N554" s="25"/>
      <c r="BE554" s="59"/>
      <c r="BF554" s="59"/>
      <c r="BG554" s="59"/>
      <c r="BH554" s="59"/>
      <c r="BI554" s="59"/>
      <c r="BJ554" s="59"/>
      <c r="BK554" s="59"/>
      <c r="BL554" s="59"/>
      <c r="BM554" s="86"/>
    </row>
    <row r="555" spans="1:65" ht="20" customHeight="1" x14ac:dyDescent="0.45">
      <c r="A555" s="22"/>
      <c r="B555" s="316" t="str">
        <f>IF($C$4="","SELECT ITEM AT TOP",B2126)</f>
        <v>Think about what you offer that other candidates can unlikely offer. What particular experience or qualifications others are not likely to have. Emphasize these qualities with your passion for the opportunity to join this team, this company. You're almost there!</v>
      </c>
      <c r="C555" s="303"/>
      <c r="D555" s="303"/>
      <c r="E555" s="303"/>
      <c r="F555" s="303"/>
      <c r="G555" s="303"/>
      <c r="H555" s="303"/>
      <c r="I555" s="303"/>
      <c r="J555" s="303"/>
      <c r="K555" s="303"/>
      <c r="L555" s="303"/>
      <c r="M555" s="303"/>
      <c r="N555" s="25"/>
      <c r="BD555" s="100"/>
      <c r="BM555" s="86"/>
    </row>
    <row r="556" spans="1:65" ht="20" customHeight="1" x14ac:dyDescent="0.45">
      <c r="A556" s="22"/>
      <c r="B556" s="303"/>
      <c r="C556" s="303"/>
      <c r="D556" s="303"/>
      <c r="E556" s="303"/>
      <c r="F556" s="303"/>
      <c r="G556" s="303"/>
      <c r="H556" s="303"/>
      <c r="I556" s="303"/>
      <c r="J556" s="303"/>
      <c r="K556" s="303"/>
      <c r="L556" s="303"/>
      <c r="M556" s="303"/>
      <c r="N556" s="25"/>
      <c r="BD556" s="100"/>
      <c r="BI556" s="101"/>
      <c r="BM556" s="86"/>
    </row>
    <row r="557" spans="1:65" ht="20" customHeight="1" x14ac:dyDescent="0.45">
      <c r="A557" s="22"/>
      <c r="B557" s="303"/>
      <c r="C557" s="303"/>
      <c r="D557" s="303"/>
      <c r="E557" s="303"/>
      <c r="F557" s="303"/>
      <c r="G557" s="303"/>
      <c r="H557" s="303"/>
      <c r="I557" s="303"/>
      <c r="J557" s="303"/>
      <c r="K557" s="303"/>
      <c r="L557" s="303"/>
      <c r="M557" s="303"/>
      <c r="N557" s="25"/>
      <c r="BD557" s="100"/>
      <c r="BM557" s="86"/>
    </row>
    <row r="558" spans="1:65" ht="20" customHeight="1" x14ac:dyDescent="0.45">
      <c r="A558" s="22"/>
      <c r="B558" s="87" t="str">
        <f>$B$1634</f>
        <v>Your first draft</v>
      </c>
      <c r="C558" s="85"/>
      <c r="D558" s="85"/>
      <c r="E558" s="85"/>
      <c r="F558" s="85"/>
      <c r="G558" s="85"/>
      <c r="H558" s="85"/>
      <c r="I558" s="85"/>
      <c r="J558" s="88"/>
      <c r="K558" s="88"/>
      <c r="L558" s="88"/>
      <c r="M558" s="88" t="str">
        <f>$B$1635</f>
        <v>(we can always review it together in person so I can help you improve upon it)</v>
      </c>
      <c r="N558" s="25"/>
      <c r="BD558" s="100"/>
      <c r="BM558" s="86"/>
    </row>
    <row r="559" spans="1:65" ht="20" customHeight="1" x14ac:dyDescent="0.3">
      <c r="A559" s="22"/>
      <c r="B559" s="317"/>
      <c r="C559" s="317"/>
      <c r="D559" s="317"/>
      <c r="E559" s="317"/>
      <c r="F559" s="317"/>
      <c r="G559" s="317"/>
      <c r="H559" s="317"/>
      <c r="I559" s="317"/>
      <c r="J559" s="317"/>
      <c r="K559" s="317"/>
      <c r="L559" s="317"/>
      <c r="M559" s="317"/>
      <c r="N559" s="25"/>
    </row>
    <row r="560" spans="1:65" ht="20" customHeight="1" x14ac:dyDescent="0.3">
      <c r="A560" s="22"/>
      <c r="B560" s="317"/>
      <c r="C560" s="317"/>
      <c r="D560" s="317"/>
      <c r="E560" s="317"/>
      <c r="F560" s="317"/>
      <c r="G560" s="317"/>
      <c r="H560" s="317"/>
      <c r="I560" s="317"/>
      <c r="J560" s="317"/>
      <c r="K560" s="317"/>
      <c r="L560" s="317"/>
      <c r="M560" s="317"/>
      <c r="N560" s="25"/>
    </row>
    <row r="561" spans="1:14" ht="20" customHeight="1" x14ac:dyDescent="0.3">
      <c r="A561" s="22"/>
      <c r="B561" s="317"/>
      <c r="C561" s="317"/>
      <c r="D561" s="317"/>
      <c r="E561" s="317"/>
      <c r="F561" s="317"/>
      <c r="G561" s="317"/>
      <c r="H561" s="317"/>
      <c r="I561" s="317"/>
      <c r="J561" s="317"/>
      <c r="K561" s="317"/>
      <c r="L561" s="317"/>
      <c r="M561" s="317"/>
      <c r="N561" s="25"/>
    </row>
    <row r="562" spans="1:14" ht="20" customHeight="1" x14ac:dyDescent="0.3">
      <c r="A562" s="22"/>
      <c r="B562" s="317"/>
      <c r="C562" s="317"/>
      <c r="D562" s="317"/>
      <c r="E562" s="317"/>
      <c r="F562" s="317"/>
      <c r="G562" s="317"/>
      <c r="H562" s="317"/>
      <c r="I562" s="317"/>
      <c r="J562" s="317"/>
      <c r="K562" s="317"/>
      <c r="L562" s="317"/>
      <c r="M562" s="317"/>
      <c r="N562" s="25"/>
    </row>
    <row r="563" spans="1:14" ht="20" customHeight="1" x14ac:dyDescent="0.3">
      <c r="A563" s="22"/>
      <c r="B563" s="317"/>
      <c r="C563" s="317"/>
      <c r="D563" s="317"/>
      <c r="E563" s="317"/>
      <c r="F563" s="317"/>
      <c r="G563" s="317"/>
      <c r="H563" s="317"/>
      <c r="I563" s="317"/>
      <c r="J563" s="317"/>
      <c r="K563" s="317"/>
      <c r="L563" s="317"/>
      <c r="M563" s="317"/>
      <c r="N563" s="25"/>
    </row>
    <row r="564" spans="1:14" ht="20" customHeight="1" x14ac:dyDescent="0.3">
      <c r="A564" s="22"/>
      <c r="B564" s="317"/>
      <c r="C564" s="317"/>
      <c r="D564" s="317"/>
      <c r="E564" s="317"/>
      <c r="F564" s="317"/>
      <c r="G564" s="317"/>
      <c r="H564" s="317"/>
      <c r="I564" s="317"/>
      <c r="J564" s="317"/>
      <c r="K564" s="317"/>
      <c r="L564" s="317"/>
      <c r="M564" s="317"/>
      <c r="N564" s="25"/>
    </row>
    <row r="565" spans="1:14" ht="20" customHeight="1" x14ac:dyDescent="0.3">
      <c r="A565" s="22"/>
      <c r="B565" s="96" t="str">
        <f>IF(B559="","After providing your answer, feel free to self-evaluate it here. Later, we can improve it together.","Self-assess your answers. Choose the best critique in these three dropdown lists. Then read below.")</f>
        <v>After providing your answer, feel free to self-evaluate it here. Later, we can improve it together.</v>
      </c>
      <c r="C565" s="85"/>
      <c r="D565" s="85"/>
      <c r="E565" s="85"/>
      <c r="F565" s="85"/>
      <c r="G565" s="85"/>
      <c r="H565" s="85"/>
      <c r="I565" s="85"/>
      <c r="J565" s="85"/>
      <c r="K565" s="85"/>
      <c r="L565" s="85"/>
      <c r="M565" s="85"/>
      <c r="N565" s="25"/>
    </row>
    <row r="566" spans="1:14" ht="20" customHeight="1" x14ac:dyDescent="0.3">
      <c r="A566" s="22"/>
      <c r="B566" s="318" t="s">
        <v>51</v>
      </c>
      <c r="C566" s="318"/>
      <c r="D566" s="318"/>
      <c r="E566" s="318"/>
      <c r="F566" s="318" t="s">
        <v>49</v>
      </c>
      <c r="G566" s="318"/>
      <c r="H566" s="318"/>
      <c r="I566" s="318"/>
      <c r="J566" s="318" t="s">
        <v>50</v>
      </c>
      <c r="K566" s="318"/>
      <c r="L566" s="318"/>
      <c r="M566" s="318"/>
      <c r="N566" s="25"/>
    </row>
    <row r="567" spans="1:14" ht="20" customHeight="1" x14ac:dyDescent="0.3">
      <c r="A567" s="22"/>
      <c r="B567" s="303" t="str">
        <f>P2371</f>
        <v/>
      </c>
      <c r="C567" s="303"/>
      <c r="D567" s="303"/>
      <c r="E567" s="303"/>
      <c r="F567" s="303"/>
      <c r="G567" s="303"/>
      <c r="H567" s="303"/>
      <c r="I567" s="303"/>
      <c r="J567" s="303"/>
      <c r="K567" s="303"/>
      <c r="L567" s="303"/>
      <c r="M567" s="303"/>
      <c r="N567" s="25"/>
    </row>
    <row r="568" spans="1:14" ht="20" customHeight="1" x14ac:dyDescent="0.3">
      <c r="A568" s="22"/>
      <c r="B568" s="303"/>
      <c r="C568" s="303"/>
      <c r="D568" s="303"/>
      <c r="E568" s="303"/>
      <c r="F568" s="303"/>
      <c r="G568" s="303"/>
      <c r="H568" s="303"/>
      <c r="I568" s="303"/>
      <c r="J568" s="303"/>
      <c r="K568" s="303"/>
      <c r="L568" s="303"/>
      <c r="M568" s="303"/>
      <c r="N568" s="25"/>
    </row>
    <row r="569" spans="1:14" ht="20" customHeight="1" x14ac:dyDescent="0.3">
      <c r="A569" s="22"/>
      <c r="B569" s="303"/>
      <c r="C569" s="303"/>
      <c r="D569" s="303"/>
      <c r="E569" s="303"/>
      <c r="F569" s="303"/>
      <c r="G569" s="303"/>
      <c r="H569" s="303"/>
      <c r="I569" s="303"/>
      <c r="J569" s="303"/>
      <c r="K569" s="303"/>
      <c r="L569" s="303"/>
      <c r="M569" s="303"/>
      <c r="N569" s="25"/>
    </row>
    <row r="570" spans="1:14" ht="20" customHeight="1" x14ac:dyDescent="0.3">
      <c r="A570" s="22"/>
      <c r="B570" s="303"/>
      <c r="C570" s="303"/>
      <c r="D570" s="303"/>
      <c r="E570" s="303"/>
      <c r="F570" s="303"/>
      <c r="G570" s="303"/>
      <c r="H570" s="303"/>
      <c r="I570" s="303"/>
      <c r="J570" s="303"/>
      <c r="K570" s="303"/>
      <c r="L570" s="303"/>
      <c r="M570" s="303"/>
      <c r="N570" s="25"/>
    </row>
    <row r="571" spans="1:14" ht="20" customHeight="1" thickBot="1" x14ac:dyDescent="0.35">
      <c r="A571" s="22"/>
      <c r="B571" s="84" t="s">
        <v>32</v>
      </c>
      <c r="C571" s="85"/>
      <c r="D571" s="85"/>
      <c r="E571" s="85"/>
      <c r="F571" s="304" t="s">
        <v>33</v>
      </c>
      <c r="G571" s="304"/>
      <c r="H571" s="304"/>
      <c r="I571" s="304"/>
      <c r="J571" s="304"/>
      <c r="K571" s="89"/>
      <c r="L571" s="85"/>
      <c r="M571" s="85"/>
      <c r="N571" s="25"/>
    </row>
    <row r="572" spans="1:14" ht="20" customHeight="1" x14ac:dyDescent="0.3">
      <c r="A572" s="22"/>
      <c r="B572" s="305" t="str">
        <f>IF(C4="","",C2148)</f>
        <v/>
      </c>
      <c r="C572" s="306"/>
      <c r="D572" s="306"/>
      <c r="E572" s="306"/>
      <c r="F572" s="306"/>
      <c r="G572" s="306"/>
      <c r="H572" s="306"/>
      <c r="I572" s="306"/>
      <c r="J572" s="307"/>
      <c r="K572" s="311" t="str">
        <f>IF(C4="","",E2148)</f>
        <v/>
      </c>
      <c r="L572" s="312"/>
      <c r="M572" s="312"/>
      <c r="N572" s="25"/>
    </row>
    <row r="573" spans="1:14" ht="20" customHeight="1" x14ac:dyDescent="0.3">
      <c r="A573" s="22"/>
      <c r="B573" s="308"/>
      <c r="C573" s="309"/>
      <c r="D573" s="309"/>
      <c r="E573" s="309"/>
      <c r="F573" s="309"/>
      <c r="G573" s="309"/>
      <c r="H573" s="309"/>
      <c r="I573" s="309"/>
      <c r="J573" s="310"/>
      <c r="K573" s="311"/>
      <c r="L573" s="312"/>
      <c r="M573" s="312"/>
      <c r="N573" s="25"/>
    </row>
    <row r="574" spans="1:14" ht="20" customHeight="1" x14ac:dyDescent="0.3">
      <c r="A574" s="22"/>
      <c r="B574" s="308"/>
      <c r="C574" s="309"/>
      <c r="D574" s="309"/>
      <c r="E574" s="309"/>
      <c r="F574" s="309"/>
      <c r="G574" s="309"/>
      <c r="H574" s="309"/>
      <c r="I574" s="309"/>
      <c r="J574" s="310"/>
      <c r="K574" s="311"/>
      <c r="L574" s="312"/>
      <c r="M574" s="312"/>
      <c r="N574" s="25"/>
    </row>
    <row r="575" spans="1:14" ht="15" customHeight="1" x14ac:dyDescent="0.3">
      <c r="A575" s="22"/>
      <c r="B575" s="90"/>
      <c r="C575" s="90"/>
      <c r="D575" s="90"/>
      <c r="E575" s="90"/>
      <c r="F575" s="90"/>
      <c r="G575" s="90"/>
      <c r="H575" s="90"/>
      <c r="I575" s="90"/>
      <c r="J575" s="90"/>
      <c r="K575" s="90"/>
      <c r="L575" s="90"/>
      <c r="M575" s="90"/>
      <c r="N575" s="25"/>
    </row>
    <row r="576" spans="1:14" ht="20" customHeight="1" x14ac:dyDescent="0.3">
      <c r="A576" s="22"/>
      <c r="B576" s="313" t="str">
        <f>IF(B559="","","Together, we can practice your answer to this and other questions. I can offer tips specific to your experience and needs. Sign up so I can help you one-on-one.")</f>
        <v/>
      </c>
      <c r="C576" s="313"/>
      <c r="D576" s="313"/>
      <c r="E576" s="313"/>
      <c r="F576" s="313"/>
      <c r="G576" s="313"/>
      <c r="H576" s="313"/>
      <c r="I576" s="313"/>
      <c r="J576" s="313"/>
      <c r="K576" s="313"/>
      <c r="L576" s="313"/>
      <c r="M576" s="313"/>
      <c r="N576" s="25"/>
    </row>
    <row r="577" spans="1:14" ht="15" customHeight="1" x14ac:dyDescent="0.3">
      <c r="A577" s="22"/>
      <c r="B577" s="313"/>
      <c r="C577" s="313"/>
      <c r="D577" s="313"/>
      <c r="E577" s="313"/>
      <c r="F577" s="313"/>
      <c r="G577" s="313"/>
      <c r="H577" s="313"/>
      <c r="I577" s="313"/>
      <c r="J577" s="313"/>
      <c r="K577" s="313"/>
      <c r="L577" s="313"/>
      <c r="M577" s="313"/>
      <c r="N577" s="25"/>
    </row>
    <row r="578" spans="1:14" ht="15" customHeight="1" x14ac:dyDescent="0.3">
      <c r="A578" s="22"/>
      <c r="B578" s="313"/>
      <c r="C578" s="313"/>
      <c r="D578" s="313"/>
      <c r="E578" s="313"/>
      <c r="F578" s="313"/>
      <c r="G578" s="313"/>
      <c r="H578" s="313"/>
      <c r="I578" s="313"/>
      <c r="J578" s="313"/>
      <c r="K578" s="313"/>
      <c r="L578" s="313"/>
      <c r="M578" s="313"/>
      <c r="N578" s="25"/>
    </row>
    <row r="579" spans="1:14" ht="5" customHeight="1" x14ac:dyDescent="0.3">
      <c r="A579" s="22"/>
      <c r="B579" s="92"/>
      <c r="C579" s="92"/>
      <c r="D579" s="92"/>
      <c r="E579" s="92"/>
      <c r="F579" s="92"/>
      <c r="G579" s="92"/>
      <c r="H579" s="92"/>
      <c r="I579" s="92"/>
      <c r="J579" s="92"/>
      <c r="K579" s="92"/>
      <c r="L579" s="92"/>
      <c r="M579" s="92"/>
      <c r="N579" s="25"/>
    </row>
    <row r="580" spans="1:14" ht="20" customHeight="1" x14ac:dyDescent="0.3">
      <c r="A580" s="22"/>
      <c r="B580" s="94" t="s">
        <v>35</v>
      </c>
      <c r="C580" s="94" t="s">
        <v>36</v>
      </c>
      <c r="D580" s="94" t="s">
        <v>37</v>
      </c>
      <c r="E580" s="94" t="s">
        <v>38</v>
      </c>
      <c r="F580" s="94" t="s">
        <v>39</v>
      </c>
      <c r="G580" s="94" t="s">
        <v>40</v>
      </c>
      <c r="H580" s="94" t="s">
        <v>41</v>
      </c>
      <c r="I580" s="94" t="s">
        <v>42</v>
      </c>
      <c r="J580" s="94" t="s">
        <v>43</v>
      </c>
      <c r="K580" s="93" t="s">
        <v>44</v>
      </c>
      <c r="L580" s="94" t="s">
        <v>45</v>
      </c>
      <c r="M580" s="94" t="s">
        <v>46</v>
      </c>
      <c r="N580" s="25"/>
    </row>
    <row r="581" spans="1:14" ht="5" customHeight="1" thickBot="1" x14ac:dyDescent="0.35">
      <c r="A581" s="22"/>
      <c r="B581" s="23"/>
      <c r="C581" s="23"/>
      <c r="D581" s="23"/>
      <c r="E581" s="23"/>
      <c r="F581" s="23"/>
      <c r="G581" s="23"/>
      <c r="H581" s="24"/>
      <c r="I581" s="23"/>
      <c r="J581" s="23"/>
      <c r="K581" s="23"/>
      <c r="L581" s="23"/>
      <c r="M581" s="23"/>
      <c r="N581" s="25"/>
    </row>
    <row r="582" spans="1:14" ht="30" customHeight="1" thickTop="1" x14ac:dyDescent="0.3">
      <c r="A582" s="75" t="s">
        <v>15</v>
      </c>
      <c r="B582" s="319" t="str">
        <f>IF($C$4="","Question 11",IF($C$4=$C$1341,CONCATENATE("Q11 for an ",$C$4),CONCATENATE("Q11 for a ",$C$4)))</f>
        <v>Q11 for a standard job interview by HR</v>
      </c>
      <c r="C582" s="319"/>
      <c r="D582" s="319"/>
      <c r="E582" s="319"/>
      <c r="F582" s="319"/>
      <c r="G582" s="319"/>
      <c r="H582" s="319"/>
      <c r="I582" s="319"/>
      <c r="J582" s="319"/>
      <c r="K582" s="319"/>
      <c r="L582" s="319"/>
      <c r="M582" s="76"/>
      <c r="N582" s="77" t="s">
        <v>16</v>
      </c>
    </row>
    <row r="583" spans="1:14" x14ac:dyDescent="0.3">
      <c r="A583" s="78"/>
      <c r="B583" s="79"/>
      <c r="C583" s="79"/>
      <c r="D583" s="79"/>
      <c r="E583" s="79"/>
      <c r="F583" s="79"/>
      <c r="G583" s="79"/>
      <c r="H583" s="80"/>
      <c r="I583" s="79"/>
      <c r="J583" s="79"/>
      <c r="K583" s="79"/>
      <c r="L583" s="79"/>
      <c r="M583" s="79"/>
      <c r="N583" s="81"/>
    </row>
    <row r="584" spans="1:14" ht="19" x14ac:dyDescent="0.3">
      <c r="A584" s="78"/>
      <c r="B584" s="315" t="str">
        <f>C1368</f>
        <v>Tell me something we should know about you that we didn't think to ask.</v>
      </c>
      <c r="C584" s="315"/>
      <c r="D584" s="315"/>
      <c r="E584" s="315"/>
      <c r="F584" s="315"/>
      <c r="G584" s="315"/>
      <c r="H584" s="315"/>
      <c r="I584" s="315"/>
      <c r="J584" s="315"/>
      <c r="K584" s="315"/>
      <c r="L584" s="315"/>
      <c r="M584" s="315"/>
      <c r="N584" s="81"/>
    </row>
    <row r="585" spans="1:14" ht="14" x14ac:dyDescent="0.3">
      <c r="A585" s="78"/>
      <c r="B585" s="95" t="str">
        <f>IF(B584="","","Or perhaps they will ask a similar question like...")</f>
        <v>Or perhaps they will ask a similar question like...</v>
      </c>
      <c r="C585" s="79"/>
      <c r="D585" s="79"/>
      <c r="E585" s="79"/>
      <c r="F585" s="79"/>
      <c r="G585" s="79"/>
      <c r="H585" s="80"/>
      <c r="I585" s="79"/>
      <c r="J585" s="79"/>
      <c r="K585" s="79"/>
      <c r="L585" s="79"/>
      <c r="M585" s="79"/>
      <c r="N585" s="81"/>
    </row>
    <row r="586" spans="1:14" ht="19" x14ac:dyDescent="0.3">
      <c r="A586" s="78"/>
      <c r="B586" s="315" t="str">
        <f>G1368</f>
        <v>Tell me something we should know about you that is not in your résumé.</v>
      </c>
      <c r="C586" s="315"/>
      <c r="D586" s="315"/>
      <c r="E586" s="315"/>
      <c r="F586" s="315"/>
      <c r="G586" s="315"/>
      <c r="H586" s="315"/>
      <c r="I586" s="315"/>
      <c r="J586" s="315"/>
      <c r="K586" s="315"/>
      <c r="L586" s="315"/>
      <c r="M586" s="315"/>
      <c r="N586" s="81"/>
    </row>
    <row r="587" spans="1:14" ht="14" x14ac:dyDescent="0.3">
      <c r="A587" s="78"/>
      <c r="B587" s="83"/>
      <c r="C587" s="83"/>
      <c r="D587" s="83"/>
      <c r="E587" s="83"/>
      <c r="F587" s="83"/>
      <c r="G587" s="83"/>
      <c r="H587" s="83"/>
      <c r="I587" s="83"/>
      <c r="J587" s="83"/>
      <c r="K587" s="83"/>
      <c r="L587" s="83"/>
      <c r="M587" s="83"/>
      <c r="N587" s="81"/>
    </row>
    <row r="588" spans="1:14" ht="20" customHeight="1" x14ac:dyDescent="0.3">
      <c r="A588" s="22"/>
      <c r="B588" s="84" t="str">
        <f>$B$1632</f>
        <v>Key insight into this question</v>
      </c>
      <c r="C588" s="85"/>
      <c r="D588" s="85"/>
      <c r="E588" s="85"/>
      <c r="F588" s="85"/>
      <c r="G588" s="85"/>
      <c r="H588" s="85"/>
      <c r="I588" s="85"/>
      <c r="J588" s="85"/>
      <c r="K588" s="85"/>
      <c r="L588" s="85"/>
      <c r="M588" s="85"/>
      <c r="N588" s="25"/>
    </row>
    <row r="589" spans="1:14" ht="20" customHeight="1" x14ac:dyDescent="0.3">
      <c r="A589" s="22"/>
      <c r="B589" s="316" t="str">
        <f>IF($C$4="","SELECT ITEM AT TOP",B2163)</f>
        <v>Before the interview ends, the interviewer wants you to suggest anything they may have overlooked. Here is your opportunity to shine.</v>
      </c>
      <c r="C589" s="303"/>
      <c r="D589" s="303"/>
      <c r="E589" s="303"/>
      <c r="F589" s="303"/>
      <c r="G589" s="303"/>
      <c r="H589" s="303"/>
      <c r="I589" s="303"/>
      <c r="J589" s="303"/>
      <c r="K589" s="303"/>
      <c r="L589" s="303"/>
      <c r="M589" s="303"/>
      <c r="N589" s="25"/>
    </row>
    <row r="590" spans="1:14" ht="20" customHeight="1" x14ac:dyDescent="0.3">
      <c r="A590" s="22"/>
      <c r="B590" s="303"/>
      <c r="C590" s="303"/>
      <c r="D590" s="303"/>
      <c r="E590" s="303"/>
      <c r="F590" s="303"/>
      <c r="G590" s="303"/>
      <c r="H590" s="303"/>
      <c r="I590" s="303"/>
      <c r="J590" s="303"/>
      <c r="K590" s="303"/>
      <c r="L590" s="303"/>
      <c r="M590" s="303"/>
      <c r="N590" s="25"/>
    </row>
    <row r="591" spans="1:14" ht="20" customHeight="1" x14ac:dyDescent="0.3">
      <c r="A591" s="22"/>
      <c r="B591" s="84" t="str">
        <f>$B$1633</f>
        <v>What the interviewer typically looks for in your answer to this question</v>
      </c>
      <c r="C591" s="85"/>
      <c r="D591" s="85"/>
      <c r="E591" s="85"/>
      <c r="F591" s="85"/>
      <c r="G591" s="85"/>
      <c r="H591" s="85"/>
      <c r="I591" s="85"/>
      <c r="J591" s="85"/>
      <c r="K591" s="85"/>
      <c r="L591" s="85"/>
      <c r="M591" s="85"/>
      <c r="N591" s="25"/>
    </row>
    <row r="592" spans="1:14" ht="20" customHeight="1" x14ac:dyDescent="0.3">
      <c r="A592" s="22"/>
      <c r="B592" s="316" t="str">
        <f>IF($C$4="","SELECT ITEM AT TOP",B2178)</f>
        <v>Standard HR questions could overlook something that makes you especially qualified for this job. HR recognizes it may miss this, so this is an open-ended question for you to share some unique story that can help them decide you are just right for the job.</v>
      </c>
      <c r="C592" s="303"/>
      <c r="D592" s="303"/>
      <c r="E592" s="303"/>
      <c r="F592" s="303"/>
      <c r="G592" s="303"/>
      <c r="H592" s="303"/>
      <c r="I592" s="303"/>
      <c r="J592" s="303"/>
      <c r="K592" s="303"/>
      <c r="L592" s="303"/>
      <c r="M592" s="303"/>
      <c r="N592" s="25"/>
    </row>
    <row r="593" spans="1:14" ht="20" customHeight="1" x14ac:dyDescent="0.3">
      <c r="A593" s="22"/>
      <c r="B593" s="303"/>
      <c r="C593" s="303"/>
      <c r="D593" s="303"/>
      <c r="E593" s="303"/>
      <c r="F593" s="303"/>
      <c r="G593" s="303"/>
      <c r="H593" s="303"/>
      <c r="I593" s="303"/>
      <c r="J593" s="303"/>
      <c r="K593" s="303"/>
      <c r="L593" s="303"/>
      <c r="M593" s="303"/>
      <c r="N593" s="25"/>
    </row>
    <row r="594" spans="1:14" ht="20" customHeight="1" x14ac:dyDescent="0.3">
      <c r="A594" s="22"/>
      <c r="B594" s="303"/>
      <c r="C594" s="303"/>
      <c r="D594" s="303"/>
      <c r="E594" s="303"/>
      <c r="F594" s="303"/>
      <c r="G594" s="303"/>
      <c r="H594" s="303"/>
      <c r="I594" s="303"/>
      <c r="J594" s="303"/>
      <c r="K594" s="303"/>
      <c r="L594" s="303"/>
      <c r="M594" s="303"/>
      <c r="N594" s="25"/>
    </row>
    <row r="595" spans="1:14" ht="20" customHeight="1" x14ac:dyDescent="0.3">
      <c r="A595" s="22"/>
      <c r="B595" s="87" t="str">
        <f>$B$1634</f>
        <v>Your first draft</v>
      </c>
      <c r="C595" s="85"/>
      <c r="D595" s="85"/>
      <c r="E595" s="85"/>
      <c r="F595" s="85"/>
      <c r="G595" s="85"/>
      <c r="H595" s="85"/>
      <c r="I595" s="85"/>
      <c r="J595" s="88"/>
      <c r="K595" s="88"/>
      <c r="L595" s="88"/>
      <c r="M595" s="88" t="str">
        <f>$B$1635</f>
        <v>(we can always review it together in person so I can help you improve upon it)</v>
      </c>
      <c r="N595" s="25"/>
    </row>
    <row r="596" spans="1:14" ht="20" customHeight="1" x14ac:dyDescent="0.3">
      <c r="A596" s="22"/>
      <c r="B596" s="317"/>
      <c r="C596" s="317"/>
      <c r="D596" s="317"/>
      <c r="E596" s="317"/>
      <c r="F596" s="317"/>
      <c r="G596" s="317"/>
      <c r="H596" s="317"/>
      <c r="I596" s="317"/>
      <c r="J596" s="317"/>
      <c r="K596" s="317"/>
      <c r="L596" s="317"/>
      <c r="M596" s="317"/>
      <c r="N596" s="25"/>
    </row>
    <row r="597" spans="1:14" ht="20" customHeight="1" x14ac:dyDescent="0.3">
      <c r="A597" s="22"/>
      <c r="B597" s="317"/>
      <c r="C597" s="317"/>
      <c r="D597" s="317"/>
      <c r="E597" s="317"/>
      <c r="F597" s="317"/>
      <c r="G597" s="317"/>
      <c r="H597" s="317"/>
      <c r="I597" s="317"/>
      <c r="J597" s="317"/>
      <c r="K597" s="317"/>
      <c r="L597" s="317"/>
      <c r="M597" s="317"/>
      <c r="N597" s="25"/>
    </row>
    <row r="598" spans="1:14" ht="20" customHeight="1" x14ac:dyDescent="0.3">
      <c r="A598" s="22"/>
      <c r="B598" s="317"/>
      <c r="C598" s="317"/>
      <c r="D598" s="317"/>
      <c r="E598" s="317"/>
      <c r="F598" s="317"/>
      <c r="G598" s="317"/>
      <c r="H598" s="317"/>
      <c r="I598" s="317"/>
      <c r="J598" s="317"/>
      <c r="K598" s="317"/>
      <c r="L598" s="317"/>
      <c r="M598" s="317"/>
      <c r="N598" s="25"/>
    </row>
    <row r="599" spans="1:14" ht="20" customHeight="1" x14ac:dyDescent="0.3">
      <c r="A599" s="22"/>
      <c r="B599" s="317"/>
      <c r="C599" s="317"/>
      <c r="D599" s="317"/>
      <c r="E599" s="317"/>
      <c r="F599" s="317"/>
      <c r="G599" s="317"/>
      <c r="H599" s="317"/>
      <c r="I599" s="317"/>
      <c r="J599" s="317"/>
      <c r="K599" s="317"/>
      <c r="L599" s="317"/>
      <c r="M599" s="317"/>
      <c r="N599" s="25"/>
    </row>
    <row r="600" spans="1:14" ht="20" customHeight="1" x14ac:dyDescent="0.3">
      <c r="A600" s="22"/>
      <c r="B600" s="317"/>
      <c r="C600" s="317"/>
      <c r="D600" s="317"/>
      <c r="E600" s="317"/>
      <c r="F600" s="317"/>
      <c r="G600" s="317"/>
      <c r="H600" s="317"/>
      <c r="I600" s="317"/>
      <c r="J600" s="317"/>
      <c r="K600" s="317"/>
      <c r="L600" s="317"/>
      <c r="M600" s="317"/>
      <c r="N600" s="25"/>
    </row>
    <row r="601" spans="1:14" ht="20" customHeight="1" x14ac:dyDescent="0.3">
      <c r="A601" s="22"/>
      <c r="B601" s="317"/>
      <c r="C601" s="317"/>
      <c r="D601" s="317"/>
      <c r="E601" s="317"/>
      <c r="F601" s="317"/>
      <c r="G601" s="317"/>
      <c r="H601" s="317"/>
      <c r="I601" s="317"/>
      <c r="J601" s="317"/>
      <c r="K601" s="317"/>
      <c r="L601" s="317"/>
      <c r="M601" s="317"/>
      <c r="N601" s="25"/>
    </row>
    <row r="602" spans="1:14" ht="20" customHeight="1" x14ac:dyDescent="0.3">
      <c r="A602" s="22"/>
      <c r="B602" s="96" t="str">
        <f>IF(B596="","After providing your answer, feel free to self-evaluate it here. Later, we can improve it together.","Self-assess your answers. Choose the best critique in these three dropdown lists. Then read below.")</f>
        <v>After providing your answer, feel free to self-evaluate it here. Later, we can improve it together.</v>
      </c>
      <c r="C602" s="85"/>
      <c r="D602" s="85"/>
      <c r="E602" s="85"/>
      <c r="F602" s="85"/>
      <c r="G602" s="85"/>
      <c r="H602" s="85"/>
      <c r="I602" s="85"/>
      <c r="J602" s="85"/>
      <c r="K602" s="85"/>
      <c r="L602" s="85"/>
      <c r="M602" s="85"/>
      <c r="N602" s="25"/>
    </row>
    <row r="603" spans="1:14" ht="20" customHeight="1" x14ac:dyDescent="0.3">
      <c r="A603" s="22"/>
      <c r="B603" s="318" t="s">
        <v>51</v>
      </c>
      <c r="C603" s="318"/>
      <c r="D603" s="318"/>
      <c r="E603" s="318"/>
      <c r="F603" s="318" t="s">
        <v>49</v>
      </c>
      <c r="G603" s="318"/>
      <c r="H603" s="318"/>
      <c r="I603" s="318"/>
      <c r="J603" s="318" t="s">
        <v>50</v>
      </c>
      <c r="K603" s="318"/>
      <c r="L603" s="318"/>
      <c r="M603" s="318"/>
      <c r="N603" s="25"/>
    </row>
    <row r="604" spans="1:14" ht="20" customHeight="1" x14ac:dyDescent="0.3">
      <c r="A604" s="22"/>
      <c r="B604" s="303" t="str">
        <f>P2380</f>
        <v/>
      </c>
      <c r="C604" s="303"/>
      <c r="D604" s="303"/>
      <c r="E604" s="303"/>
      <c r="F604" s="303"/>
      <c r="G604" s="303"/>
      <c r="H604" s="303"/>
      <c r="I604" s="303"/>
      <c r="J604" s="303"/>
      <c r="K604" s="303"/>
      <c r="L604" s="303"/>
      <c r="M604" s="303"/>
      <c r="N604" s="25"/>
    </row>
    <row r="605" spans="1:14" ht="20" customHeight="1" x14ac:dyDescent="0.3">
      <c r="A605" s="22"/>
      <c r="B605" s="303"/>
      <c r="C605" s="303"/>
      <c r="D605" s="303"/>
      <c r="E605" s="303"/>
      <c r="F605" s="303"/>
      <c r="G605" s="303"/>
      <c r="H605" s="303"/>
      <c r="I605" s="303"/>
      <c r="J605" s="303"/>
      <c r="K605" s="303"/>
      <c r="L605" s="303"/>
      <c r="M605" s="303"/>
      <c r="N605" s="25"/>
    </row>
    <row r="606" spans="1:14" ht="20" customHeight="1" x14ac:dyDescent="0.3">
      <c r="A606" s="22"/>
      <c r="B606" s="303"/>
      <c r="C606" s="303"/>
      <c r="D606" s="303"/>
      <c r="E606" s="303"/>
      <c r="F606" s="303"/>
      <c r="G606" s="303"/>
      <c r="H606" s="303"/>
      <c r="I606" s="303"/>
      <c r="J606" s="303"/>
      <c r="K606" s="303"/>
      <c r="L606" s="303"/>
      <c r="M606" s="303"/>
      <c r="N606" s="25"/>
    </row>
    <row r="607" spans="1:14" ht="20" customHeight="1" x14ac:dyDescent="0.3">
      <c r="A607" s="22"/>
      <c r="B607" s="303"/>
      <c r="C607" s="303"/>
      <c r="D607" s="303"/>
      <c r="E607" s="303"/>
      <c r="F607" s="303"/>
      <c r="G607" s="303"/>
      <c r="H607" s="303"/>
      <c r="I607" s="303"/>
      <c r="J607" s="303"/>
      <c r="K607" s="303"/>
      <c r="L607" s="303"/>
      <c r="M607" s="303"/>
      <c r="N607" s="25"/>
    </row>
    <row r="608" spans="1:14" ht="20" customHeight="1" thickBot="1" x14ac:dyDescent="0.35">
      <c r="A608" s="22"/>
      <c r="B608" s="84" t="s">
        <v>32</v>
      </c>
      <c r="C608" s="85"/>
      <c r="D608" s="85"/>
      <c r="E608" s="85"/>
      <c r="F608" s="304" t="s">
        <v>33</v>
      </c>
      <c r="G608" s="304"/>
      <c r="H608" s="304"/>
      <c r="I608" s="304"/>
      <c r="J608" s="304"/>
      <c r="K608" s="89"/>
      <c r="L608" s="85"/>
      <c r="M608" s="85"/>
      <c r="N608" s="25"/>
    </row>
    <row r="609" spans="1:14" ht="20" customHeight="1" x14ac:dyDescent="0.3">
      <c r="A609" s="22"/>
      <c r="B609" s="305" t="str">
        <f>IF(C4="","",C2200)</f>
        <v/>
      </c>
      <c r="C609" s="306"/>
      <c r="D609" s="306"/>
      <c r="E609" s="306"/>
      <c r="F609" s="306"/>
      <c r="G609" s="306"/>
      <c r="H609" s="306"/>
      <c r="I609" s="306"/>
      <c r="J609" s="307"/>
      <c r="K609" s="311" t="str">
        <f>IF(C4="","",E2200)</f>
        <v/>
      </c>
      <c r="L609" s="312"/>
      <c r="M609" s="312"/>
      <c r="N609" s="25"/>
    </row>
    <row r="610" spans="1:14" ht="20" customHeight="1" x14ac:dyDescent="0.3">
      <c r="A610" s="22"/>
      <c r="B610" s="308"/>
      <c r="C610" s="309"/>
      <c r="D610" s="309"/>
      <c r="E610" s="309"/>
      <c r="F610" s="309"/>
      <c r="G610" s="309"/>
      <c r="H610" s="309"/>
      <c r="I610" s="309"/>
      <c r="J610" s="310"/>
      <c r="K610" s="311"/>
      <c r="L610" s="312"/>
      <c r="M610" s="312"/>
      <c r="N610" s="25"/>
    </row>
    <row r="611" spans="1:14" ht="20" customHeight="1" x14ac:dyDescent="0.3">
      <c r="A611" s="22"/>
      <c r="B611" s="308"/>
      <c r="C611" s="309"/>
      <c r="D611" s="309"/>
      <c r="E611" s="309"/>
      <c r="F611" s="309"/>
      <c r="G611" s="309"/>
      <c r="H611" s="309"/>
      <c r="I611" s="309"/>
      <c r="J611" s="310"/>
      <c r="K611" s="311"/>
      <c r="L611" s="312"/>
      <c r="M611" s="312"/>
      <c r="N611" s="25"/>
    </row>
    <row r="612" spans="1:14" ht="5" customHeight="1" x14ac:dyDescent="0.3">
      <c r="A612" s="22"/>
      <c r="B612" s="90"/>
      <c r="C612" s="90"/>
      <c r="D612" s="90"/>
      <c r="E612" s="90"/>
      <c r="F612" s="90"/>
      <c r="G612" s="90"/>
      <c r="H612" s="90"/>
      <c r="I612" s="90"/>
      <c r="J612" s="90"/>
      <c r="K612" s="90"/>
      <c r="L612" s="90"/>
      <c r="M612" s="90"/>
      <c r="N612" s="25"/>
    </row>
    <row r="613" spans="1:14" ht="20" customHeight="1" x14ac:dyDescent="0.3">
      <c r="A613" s="22"/>
      <c r="B613" s="313" t="str">
        <f>IF(B596="","","Together, we can practice your answer to this and other questions. I can offer tips specific to your experience and your needs. Sign up so I can help you one-on-one.")</f>
        <v/>
      </c>
      <c r="C613" s="313"/>
      <c r="D613" s="313"/>
      <c r="E613" s="313"/>
      <c r="F613" s="313"/>
      <c r="G613" s="313"/>
      <c r="H613" s="313"/>
      <c r="I613" s="313"/>
      <c r="J613" s="313"/>
      <c r="K613" s="313"/>
      <c r="L613" s="313"/>
      <c r="M613" s="313"/>
      <c r="N613" s="25"/>
    </row>
    <row r="614" spans="1:14" ht="15" customHeight="1" x14ac:dyDescent="0.3">
      <c r="A614" s="22"/>
      <c r="B614" s="313"/>
      <c r="C614" s="313"/>
      <c r="D614" s="313"/>
      <c r="E614" s="313"/>
      <c r="F614" s="313"/>
      <c r="G614" s="313"/>
      <c r="H614" s="313"/>
      <c r="I614" s="313"/>
      <c r="J614" s="313"/>
      <c r="K614" s="313"/>
      <c r="L614" s="313"/>
      <c r="M614" s="313"/>
      <c r="N614" s="25"/>
    </row>
    <row r="615" spans="1:14" ht="15" customHeight="1" x14ac:dyDescent="0.3">
      <c r="A615" s="22"/>
      <c r="B615" s="313"/>
      <c r="C615" s="313"/>
      <c r="D615" s="313"/>
      <c r="E615" s="313"/>
      <c r="F615" s="313"/>
      <c r="G615" s="313"/>
      <c r="H615" s="313"/>
      <c r="I615" s="313"/>
      <c r="J615" s="313"/>
      <c r="K615" s="313"/>
      <c r="L615" s="313"/>
      <c r="M615" s="313"/>
      <c r="N615" s="25"/>
    </row>
    <row r="616" spans="1:14" ht="5" customHeight="1" x14ac:dyDescent="0.3">
      <c r="A616" s="22"/>
      <c r="B616" s="92"/>
      <c r="C616" s="92"/>
      <c r="D616" s="92"/>
      <c r="E616" s="92"/>
      <c r="F616" s="92"/>
      <c r="G616" s="92"/>
      <c r="H616" s="92"/>
      <c r="I616" s="92"/>
      <c r="J616" s="92"/>
      <c r="K616" s="92"/>
      <c r="L616" s="92"/>
      <c r="M616" s="92"/>
      <c r="N616" s="25"/>
    </row>
    <row r="617" spans="1:14" ht="20" customHeight="1" x14ac:dyDescent="0.3">
      <c r="A617" s="22"/>
      <c r="B617" s="94" t="s">
        <v>35</v>
      </c>
      <c r="C617" s="94" t="s">
        <v>36</v>
      </c>
      <c r="D617" s="94" t="s">
        <v>37</v>
      </c>
      <c r="E617" s="94" t="s">
        <v>38</v>
      </c>
      <c r="F617" s="94" t="s">
        <v>39</v>
      </c>
      <c r="G617" s="94" t="s">
        <v>40</v>
      </c>
      <c r="H617" s="94" t="s">
        <v>41</v>
      </c>
      <c r="I617" s="94" t="s">
        <v>42</v>
      </c>
      <c r="J617" s="94" t="s">
        <v>43</v>
      </c>
      <c r="K617" s="94" t="s">
        <v>44</v>
      </c>
      <c r="L617" s="93" t="s">
        <v>45</v>
      </c>
      <c r="M617" s="94" t="s">
        <v>46</v>
      </c>
      <c r="N617" s="25"/>
    </row>
    <row r="618" spans="1:14" ht="5" customHeight="1" thickBot="1" x14ac:dyDescent="0.35">
      <c r="A618" s="22"/>
      <c r="B618" s="23"/>
      <c r="C618" s="23"/>
      <c r="D618" s="23"/>
      <c r="E618" s="23"/>
      <c r="F618" s="23"/>
      <c r="G618" s="23"/>
      <c r="H618" s="24"/>
      <c r="I618" s="23"/>
      <c r="J618" s="23"/>
      <c r="K618" s="23"/>
      <c r="L618" s="23"/>
      <c r="M618" s="23"/>
      <c r="N618" s="25"/>
    </row>
    <row r="619" spans="1:14" ht="30" customHeight="1" thickTop="1" x14ac:dyDescent="0.3">
      <c r="A619" s="75" t="s">
        <v>15</v>
      </c>
      <c r="B619" s="319" t="str">
        <f>IF($C$4="","Question 12",IF($C$4=$C$1341,CONCATENATE("Q12 for an ",$C$4),CONCATENATE("Q12 for a ",$C$4)))</f>
        <v>Q12 for a standard job interview by HR</v>
      </c>
      <c r="C619" s="319"/>
      <c r="D619" s="319"/>
      <c r="E619" s="319"/>
      <c r="F619" s="319"/>
      <c r="G619" s="319"/>
      <c r="H619" s="319"/>
      <c r="I619" s="319"/>
      <c r="J619" s="319"/>
      <c r="K619" s="319"/>
      <c r="L619" s="319"/>
      <c r="M619" s="76"/>
      <c r="N619" s="77" t="s">
        <v>16</v>
      </c>
    </row>
    <row r="620" spans="1:14" x14ac:dyDescent="0.3">
      <c r="A620" s="78"/>
      <c r="B620" s="79"/>
      <c r="C620" s="79"/>
      <c r="D620" s="79"/>
      <c r="E620" s="79"/>
      <c r="F620" s="79"/>
      <c r="G620" s="79"/>
      <c r="H620" s="80"/>
      <c r="I620" s="79"/>
      <c r="J620" s="79"/>
      <c r="K620" s="79"/>
      <c r="L620" s="79"/>
      <c r="M620" s="79"/>
      <c r="N620" s="81"/>
    </row>
    <row r="621" spans="1:14" ht="16.25" customHeight="1" x14ac:dyDescent="0.3">
      <c r="A621" s="78"/>
      <c r="B621" s="315" t="str">
        <f>C1369</f>
        <v>Do you have any questions for me?</v>
      </c>
      <c r="C621" s="315"/>
      <c r="D621" s="315"/>
      <c r="E621" s="315"/>
      <c r="F621" s="315"/>
      <c r="G621" s="315"/>
      <c r="H621" s="315"/>
      <c r="I621" s="315"/>
      <c r="J621" s="315"/>
      <c r="K621" s="315"/>
      <c r="L621" s="315"/>
      <c r="M621" s="315"/>
      <c r="N621" s="81"/>
    </row>
    <row r="622" spans="1:14" ht="16.25" customHeight="1" x14ac:dyDescent="0.3">
      <c r="A622" s="78"/>
      <c r="B622" s="95" t="str">
        <f>IF(B621="","","Or perhaps they will ask a similar question like...")</f>
        <v>Or perhaps they will ask a similar question like...</v>
      </c>
      <c r="C622" s="79"/>
      <c r="D622" s="79"/>
      <c r="E622" s="79"/>
      <c r="F622" s="79"/>
      <c r="G622" s="79"/>
      <c r="H622" s="80"/>
      <c r="I622" s="79"/>
      <c r="J622" s="79"/>
      <c r="K622" s="79"/>
      <c r="L622" s="79"/>
      <c r="M622" s="79"/>
      <c r="N622" s="81"/>
    </row>
    <row r="623" spans="1:14" ht="16.25" customHeight="1" x14ac:dyDescent="0.3">
      <c r="A623" s="78"/>
      <c r="B623" s="315" t="str">
        <f>G1369</f>
        <v>Do you have any questions for us?</v>
      </c>
      <c r="C623" s="315"/>
      <c r="D623" s="315"/>
      <c r="E623" s="315"/>
      <c r="F623" s="315"/>
      <c r="G623" s="315"/>
      <c r="H623" s="315"/>
      <c r="I623" s="315"/>
      <c r="J623" s="315"/>
      <c r="K623" s="315"/>
      <c r="L623" s="315"/>
      <c r="M623" s="315"/>
      <c r="N623" s="81"/>
    </row>
    <row r="624" spans="1:14" ht="10.25" customHeight="1" x14ac:dyDescent="0.3">
      <c r="A624" s="78"/>
      <c r="B624" s="83"/>
      <c r="C624" s="83"/>
      <c r="D624" s="83"/>
      <c r="E624" s="83"/>
      <c r="F624" s="83"/>
      <c r="G624" s="83"/>
      <c r="H624" s="83"/>
      <c r="I624" s="83"/>
      <c r="J624" s="83"/>
      <c r="K624" s="83"/>
      <c r="L624" s="83"/>
      <c r="M624" s="83"/>
      <c r="N624" s="81"/>
    </row>
    <row r="625" spans="1:14" ht="20" customHeight="1" x14ac:dyDescent="0.3">
      <c r="A625" s="22"/>
      <c r="B625" s="84" t="str">
        <f>$B$1632</f>
        <v>Key insight into this question</v>
      </c>
      <c r="C625" s="85"/>
      <c r="D625" s="85"/>
      <c r="E625" s="85"/>
      <c r="F625" s="85"/>
      <c r="G625" s="85"/>
      <c r="H625" s="85"/>
      <c r="I625" s="85"/>
      <c r="J625" s="85"/>
      <c r="K625" s="85"/>
      <c r="L625" s="85"/>
      <c r="M625" s="85"/>
      <c r="N625" s="25"/>
    </row>
    <row r="626" spans="1:14" ht="20" customHeight="1" x14ac:dyDescent="0.3">
      <c r="A626" s="22"/>
      <c r="B626" s="303" t="str">
        <f>IF($C$4="","SELECT ITEM AT TOP",B2215)</f>
        <v>Good questions demonstrate how interested you are in the job. You never want to say you have no questions. Let the time run out on the questions you could ask.</v>
      </c>
      <c r="C626" s="303"/>
      <c r="D626" s="303"/>
      <c r="E626" s="303"/>
      <c r="F626" s="303"/>
      <c r="G626" s="303"/>
      <c r="H626" s="303"/>
      <c r="I626" s="303"/>
      <c r="J626" s="303"/>
      <c r="K626" s="303"/>
      <c r="L626" s="303"/>
      <c r="M626" s="303"/>
      <c r="N626" s="25"/>
    </row>
    <row r="627" spans="1:14" ht="20" customHeight="1" x14ac:dyDescent="0.3">
      <c r="A627" s="22"/>
      <c r="B627" s="303"/>
      <c r="C627" s="303"/>
      <c r="D627" s="303"/>
      <c r="E627" s="303"/>
      <c r="F627" s="303"/>
      <c r="G627" s="303"/>
      <c r="H627" s="303"/>
      <c r="I627" s="303"/>
      <c r="J627" s="303"/>
      <c r="K627" s="303"/>
      <c r="L627" s="303"/>
      <c r="M627" s="303"/>
      <c r="N627" s="25"/>
    </row>
    <row r="628" spans="1:14" ht="20" customHeight="1" x14ac:dyDescent="0.3">
      <c r="A628" s="22"/>
      <c r="B628" s="84" t="str">
        <f>$B$1633</f>
        <v>What the interviewer typically looks for in your answer to this question</v>
      </c>
      <c r="C628" s="85"/>
      <c r="D628" s="85"/>
      <c r="E628" s="85"/>
      <c r="F628" s="85"/>
      <c r="G628" s="85"/>
      <c r="H628" s="85"/>
      <c r="I628" s="85"/>
      <c r="J628" s="85"/>
      <c r="K628" s="85"/>
      <c r="L628" s="85"/>
      <c r="M628" s="85"/>
      <c r="N628" s="25"/>
    </row>
    <row r="629" spans="1:14" ht="20" customHeight="1" x14ac:dyDescent="0.3">
      <c r="A629" s="22"/>
      <c r="B629" s="316" t="str">
        <f>IF($C$4="","SELECT ITEM AT TOP",B2230)</f>
        <v>Prepare at least 3 to 4 questions to ask the interviewer to show your interest. If you only prepare one or two and they answer each in the course of the interview, you do not want to say you have no more questions. Go back to the top and select "Qs to ask interviewer" for some ideas.</v>
      </c>
      <c r="C629" s="303"/>
      <c r="D629" s="303"/>
      <c r="E629" s="303"/>
      <c r="F629" s="303"/>
      <c r="G629" s="303"/>
      <c r="H629" s="303"/>
      <c r="I629" s="303"/>
      <c r="J629" s="303"/>
      <c r="K629" s="303"/>
      <c r="L629" s="303"/>
      <c r="M629" s="303"/>
      <c r="N629" s="25"/>
    </row>
    <row r="630" spans="1:14" ht="20" customHeight="1" x14ac:dyDescent="0.3">
      <c r="A630" s="22"/>
      <c r="B630" s="303"/>
      <c r="C630" s="303"/>
      <c r="D630" s="303"/>
      <c r="E630" s="303"/>
      <c r="F630" s="303"/>
      <c r="G630" s="303"/>
      <c r="H630" s="303"/>
      <c r="I630" s="303"/>
      <c r="J630" s="303"/>
      <c r="K630" s="303"/>
      <c r="L630" s="303"/>
      <c r="M630" s="303"/>
      <c r="N630" s="25"/>
    </row>
    <row r="631" spans="1:14" ht="20" customHeight="1" x14ac:dyDescent="0.3">
      <c r="A631" s="22"/>
      <c r="B631" s="303"/>
      <c r="C631" s="303"/>
      <c r="D631" s="303"/>
      <c r="E631" s="303"/>
      <c r="F631" s="303"/>
      <c r="G631" s="303"/>
      <c r="H631" s="303"/>
      <c r="I631" s="303"/>
      <c r="J631" s="303"/>
      <c r="K631" s="303"/>
      <c r="L631" s="303"/>
      <c r="M631" s="303"/>
      <c r="N631" s="25"/>
    </row>
    <row r="632" spans="1:14" ht="20" customHeight="1" x14ac:dyDescent="0.3">
      <c r="A632" s="22"/>
      <c r="B632" s="87" t="str">
        <f>$B$1634</f>
        <v>Your first draft</v>
      </c>
      <c r="C632" s="85"/>
      <c r="D632" s="85"/>
      <c r="E632" s="85"/>
      <c r="F632" s="85"/>
      <c r="G632" s="85"/>
      <c r="H632" s="85"/>
      <c r="I632" s="85"/>
      <c r="J632" s="88"/>
      <c r="K632" s="88"/>
      <c r="L632" s="88"/>
      <c r="M632" s="88" t="str">
        <f>$B$1635</f>
        <v>(we can always review it together in person so I can help you improve upon it)</v>
      </c>
      <c r="N632" s="25"/>
    </row>
    <row r="633" spans="1:14" ht="20" customHeight="1" x14ac:dyDescent="0.3">
      <c r="A633" s="22"/>
      <c r="B633" s="317"/>
      <c r="C633" s="317"/>
      <c r="D633" s="317"/>
      <c r="E633" s="317"/>
      <c r="F633" s="317"/>
      <c r="G633" s="317"/>
      <c r="H633" s="317"/>
      <c r="I633" s="317"/>
      <c r="J633" s="317"/>
      <c r="K633" s="317"/>
      <c r="L633" s="317"/>
      <c r="M633" s="317"/>
      <c r="N633" s="25"/>
    </row>
    <row r="634" spans="1:14" ht="20" customHeight="1" x14ac:dyDescent="0.3">
      <c r="A634" s="22"/>
      <c r="B634" s="317"/>
      <c r="C634" s="317"/>
      <c r="D634" s="317"/>
      <c r="E634" s="317"/>
      <c r="F634" s="317"/>
      <c r="G634" s="317"/>
      <c r="H634" s="317"/>
      <c r="I634" s="317"/>
      <c r="J634" s="317"/>
      <c r="K634" s="317"/>
      <c r="L634" s="317"/>
      <c r="M634" s="317"/>
      <c r="N634" s="25"/>
    </row>
    <row r="635" spans="1:14" ht="20" customHeight="1" x14ac:dyDescent="0.3">
      <c r="A635" s="22"/>
      <c r="B635" s="317"/>
      <c r="C635" s="317"/>
      <c r="D635" s="317"/>
      <c r="E635" s="317"/>
      <c r="F635" s="317"/>
      <c r="G635" s="317"/>
      <c r="H635" s="317"/>
      <c r="I635" s="317"/>
      <c r="J635" s="317"/>
      <c r="K635" s="317"/>
      <c r="L635" s="317"/>
      <c r="M635" s="317"/>
      <c r="N635" s="25"/>
    </row>
    <row r="636" spans="1:14" ht="20" customHeight="1" x14ac:dyDescent="0.3">
      <c r="A636" s="22"/>
      <c r="B636" s="317"/>
      <c r="C636" s="317"/>
      <c r="D636" s="317"/>
      <c r="E636" s="317"/>
      <c r="F636" s="317"/>
      <c r="G636" s="317"/>
      <c r="H636" s="317"/>
      <c r="I636" s="317"/>
      <c r="J636" s="317"/>
      <c r="K636" s="317"/>
      <c r="L636" s="317"/>
      <c r="M636" s="317"/>
      <c r="N636" s="25"/>
    </row>
    <row r="637" spans="1:14" ht="20" customHeight="1" x14ac:dyDescent="0.3">
      <c r="A637" s="22"/>
      <c r="B637" s="317"/>
      <c r="C637" s="317"/>
      <c r="D637" s="317"/>
      <c r="E637" s="317"/>
      <c r="F637" s="317"/>
      <c r="G637" s="317"/>
      <c r="H637" s="317"/>
      <c r="I637" s="317"/>
      <c r="J637" s="317"/>
      <c r="K637" s="317"/>
      <c r="L637" s="317"/>
      <c r="M637" s="317"/>
      <c r="N637" s="25"/>
    </row>
    <row r="638" spans="1:14" ht="20" customHeight="1" x14ac:dyDescent="0.3">
      <c r="A638" s="22"/>
      <c r="B638" s="317"/>
      <c r="C638" s="317"/>
      <c r="D638" s="317"/>
      <c r="E638" s="317"/>
      <c r="F638" s="317"/>
      <c r="G638" s="317"/>
      <c r="H638" s="317"/>
      <c r="I638" s="317"/>
      <c r="J638" s="317"/>
      <c r="K638" s="317"/>
      <c r="L638" s="317"/>
      <c r="M638" s="317"/>
      <c r="N638" s="25"/>
    </row>
    <row r="639" spans="1:14" ht="20" customHeight="1" x14ac:dyDescent="0.3">
      <c r="A639" s="22"/>
      <c r="B639" s="96" t="str">
        <f>IF(B633="","After providing your answer, feel free to self-evaluate it here. Later, we can improve it together.","Self-assess your answers. Choose the best critique in these three dropdown lists. Then read below.")</f>
        <v>After providing your answer, feel free to self-evaluate it here. Later, we can improve it together.</v>
      </c>
      <c r="C639" s="85"/>
      <c r="D639" s="85"/>
      <c r="E639" s="85"/>
      <c r="F639" s="85"/>
      <c r="G639" s="85"/>
      <c r="H639" s="85"/>
      <c r="I639" s="85"/>
      <c r="J639" s="85"/>
      <c r="K639" s="85"/>
      <c r="L639" s="85"/>
      <c r="M639" s="85"/>
      <c r="N639" s="25"/>
    </row>
    <row r="640" spans="1:14" ht="20" customHeight="1" x14ac:dyDescent="0.3">
      <c r="A640" s="22"/>
      <c r="B640" s="318" t="s">
        <v>51</v>
      </c>
      <c r="C640" s="318"/>
      <c r="D640" s="318"/>
      <c r="E640" s="318"/>
      <c r="F640" s="318" t="s">
        <v>49</v>
      </c>
      <c r="G640" s="318"/>
      <c r="H640" s="318"/>
      <c r="I640" s="318"/>
      <c r="J640" s="318" t="s">
        <v>50</v>
      </c>
      <c r="K640" s="318"/>
      <c r="L640" s="318"/>
      <c r="M640" s="318"/>
      <c r="N640" s="25"/>
    </row>
    <row r="641" spans="1:57" ht="20" customHeight="1" x14ac:dyDescent="0.3">
      <c r="A641" s="22"/>
      <c r="B641" s="303" t="str">
        <f>P2389</f>
        <v/>
      </c>
      <c r="C641" s="303"/>
      <c r="D641" s="303"/>
      <c r="E641" s="303"/>
      <c r="F641" s="303"/>
      <c r="G641" s="303"/>
      <c r="H641" s="303"/>
      <c r="I641" s="303"/>
      <c r="J641" s="303"/>
      <c r="K641" s="303"/>
      <c r="L641" s="303"/>
      <c r="M641" s="303"/>
      <c r="N641" s="25"/>
    </row>
    <row r="642" spans="1:57" ht="20" customHeight="1" x14ac:dyDescent="0.3">
      <c r="A642" s="22"/>
      <c r="B642" s="303"/>
      <c r="C642" s="303"/>
      <c r="D642" s="303"/>
      <c r="E642" s="303"/>
      <c r="F642" s="303"/>
      <c r="G642" s="303"/>
      <c r="H642" s="303"/>
      <c r="I642" s="303"/>
      <c r="J642" s="303"/>
      <c r="K642" s="303"/>
      <c r="L642" s="303"/>
      <c r="M642" s="303"/>
      <c r="N642" s="25"/>
    </row>
    <row r="643" spans="1:57" ht="20" customHeight="1" x14ac:dyDescent="0.3">
      <c r="A643" s="22"/>
      <c r="B643" s="303"/>
      <c r="C643" s="303"/>
      <c r="D643" s="303"/>
      <c r="E643" s="303"/>
      <c r="F643" s="303"/>
      <c r="G643" s="303"/>
      <c r="H643" s="303"/>
      <c r="I643" s="303"/>
      <c r="J643" s="303"/>
      <c r="K643" s="303"/>
      <c r="L643" s="303"/>
      <c r="M643" s="303"/>
      <c r="N643" s="25"/>
    </row>
    <row r="644" spans="1:57" ht="20" customHeight="1" x14ac:dyDescent="0.3">
      <c r="A644" s="22"/>
      <c r="B644" s="303"/>
      <c r="C644" s="303"/>
      <c r="D644" s="303"/>
      <c r="E644" s="303"/>
      <c r="F644" s="303"/>
      <c r="G644" s="303"/>
      <c r="H644" s="303"/>
      <c r="I644" s="303"/>
      <c r="J644" s="303"/>
      <c r="K644" s="303"/>
      <c r="L644" s="303"/>
      <c r="M644" s="303"/>
      <c r="N644" s="25"/>
    </row>
    <row r="645" spans="1:57" ht="20" customHeight="1" thickBot="1" x14ac:dyDescent="0.35">
      <c r="A645" s="22"/>
      <c r="B645" s="84" t="s">
        <v>32</v>
      </c>
      <c r="C645" s="85"/>
      <c r="D645" s="85"/>
      <c r="E645" s="85"/>
      <c r="F645" s="304" t="s">
        <v>33</v>
      </c>
      <c r="G645" s="304"/>
      <c r="H645" s="304"/>
      <c r="I645" s="304"/>
      <c r="J645" s="304"/>
      <c r="K645" s="89"/>
      <c r="L645" s="85"/>
      <c r="M645" s="85"/>
      <c r="N645" s="25"/>
    </row>
    <row r="646" spans="1:57" ht="20" customHeight="1" x14ac:dyDescent="0.3">
      <c r="A646" s="22"/>
      <c r="B646" s="305" t="str">
        <f>IF(C4="","",C2252)</f>
        <v/>
      </c>
      <c r="C646" s="306"/>
      <c r="D646" s="306"/>
      <c r="E646" s="306"/>
      <c r="F646" s="306"/>
      <c r="G646" s="306"/>
      <c r="H646" s="306"/>
      <c r="I646" s="306"/>
      <c r="J646" s="307"/>
      <c r="K646" s="311" t="str">
        <f>IF(C4="","",E2252)</f>
        <v/>
      </c>
      <c r="L646" s="312"/>
      <c r="M646" s="312"/>
      <c r="N646" s="25"/>
    </row>
    <row r="647" spans="1:57" ht="20" customHeight="1" x14ac:dyDescent="0.3">
      <c r="A647" s="22"/>
      <c r="B647" s="308"/>
      <c r="C647" s="309"/>
      <c r="D647" s="309"/>
      <c r="E647" s="309"/>
      <c r="F647" s="309"/>
      <c r="G647" s="309"/>
      <c r="H647" s="309"/>
      <c r="I647" s="309"/>
      <c r="J647" s="310"/>
      <c r="K647" s="311"/>
      <c r="L647" s="312"/>
      <c r="M647" s="312"/>
      <c r="N647" s="25"/>
    </row>
    <row r="648" spans="1:57" ht="20" customHeight="1" x14ac:dyDescent="0.3">
      <c r="A648" s="22"/>
      <c r="B648" s="308"/>
      <c r="C648" s="309"/>
      <c r="D648" s="309"/>
      <c r="E648" s="309"/>
      <c r="F648" s="309"/>
      <c r="G648" s="309"/>
      <c r="H648" s="309"/>
      <c r="I648" s="309"/>
      <c r="J648" s="310"/>
      <c r="K648" s="311"/>
      <c r="L648" s="312"/>
      <c r="M648" s="312"/>
      <c r="N648" s="25"/>
    </row>
    <row r="649" spans="1:57" ht="5" customHeight="1" x14ac:dyDescent="0.3">
      <c r="A649" s="22"/>
      <c r="B649" s="90"/>
      <c r="C649" s="90"/>
      <c r="D649" s="90"/>
      <c r="E649" s="90"/>
      <c r="F649" s="90"/>
      <c r="G649" s="90"/>
      <c r="H649" s="90"/>
      <c r="I649" s="90"/>
      <c r="J649" s="90"/>
      <c r="K649" s="90"/>
      <c r="L649" s="90"/>
      <c r="M649" s="90"/>
      <c r="N649" s="25"/>
      <c r="BB649" s="102"/>
      <c r="BD649" s="102"/>
    </row>
    <row r="650" spans="1:57" ht="20" customHeight="1" x14ac:dyDescent="0.3">
      <c r="A650" s="22"/>
      <c r="B650" s="313" t="str">
        <f>IF(B633="","","Together, we can practice your answer to this and other questions. I can offer tips specific to your experience and needs. Sign up so I can help you one-on-one.")</f>
        <v/>
      </c>
      <c r="C650" s="313"/>
      <c r="D650" s="313"/>
      <c r="E650" s="313"/>
      <c r="F650" s="313"/>
      <c r="G650" s="313"/>
      <c r="H650" s="313"/>
      <c r="I650" s="313"/>
      <c r="J650" s="313"/>
      <c r="K650" s="313"/>
      <c r="L650" s="313"/>
      <c r="M650" s="313"/>
      <c r="N650" s="25"/>
      <c r="BB650" s="31"/>
      <c r="BE650" s="86"/>
    </row>
    <row r="651" spans="1:57" ht="15" customHeight="1" x14ac:dyDescent="0.3">
      <c r="A651" s="22"/>
      <c r="B651" s="313"/>
      <c r="C651" s="313"/>
      <c r="D651" s="313"/>
      <c r="E651" s="313"/>
      <c r="F651" s="313"/>
      <c r="G651" s="313"/>
      <c r="H651" s="313"/>
      <c r="I651" s="313"/>
      <c r="J651" s="313"/>
      <c r="K651" s="313"/>
      <c r="L651" s="313"/>
      <c r="M651" s="313"/>
      <c r="N651" s="25"/>
    </row>
    <row r="652" spans="1:57" ht="15" customHeight="1" x14ac:dyDescent="0.3">
      <c r="A652" s="22"/>
      <c r="B652" s="313"/>
      <c r="C652" s="313"/>
      <c r="D652" s="313"/>
      <c r="E652" s="313"/>
      <c r="F652" s="313"/>
      <c r="G652" s="313"/>
      <c r="H652" s="313"/>
      <c r="I652" s="313"/>
      <c r="J652" s="313"/>
      <c r="K652" s="313"/>
      <c r="L652" s="313"/>
      <c r="M652" s="313"/>
      <c r="N652" s="25"/>
    </row>
    <row r="653" spans="1:57" ht="5" customHeight="1" x14ac:dyDescent="0.3">
      <c r="A653" s="22"/>
      <c r="B653" s="92"/>
      <c r="C653" s="92"/>
      <c r="D653" s="92"/>
      <c r="E653" s="92"/>
      <c r="F653" s="92"/>
      <c r="G653" s="92"/>
      <c r="H653" s="92"/>
      <c r="I653" s="92"/>
      <c r="J653" s="92"/>
      <c r="K653" s="92"/>
      <c r="L653" s="92"/>
      <c r="M653" s="92"/>
      <c r="N653" s="25"/>
    </row>
    <row r="654" spans="1:57" ht="20" customHeight="1" x14ac:dyDescent="0.3">
      <c r="A654" s="22"/>
      <c r="B654" s="94" t="s">
        <v>35</v>
      </c>
      <c r="C654" s="94" t="s">
        <v>36</v>
      </c>
      <c r="D654" s="94" t="s">
        <v>37</v>
      </c>
      <c r="E654" s="94" t="s">
        <v>38</v>
      </c>
      <c r="F654" s="94" t="s">
        <v>39</v>
      </c>
      <c r="G654" s="94" t="s">
        <v>40</v>
      </c>
      <c r="H654" s="94" t="s">
        <v>41</v>
      </c>
      <c r="I654" s="94" t="s">
        <v>42</v>
      </c>
      <c r="J654" s="94" t="s">
        <v>43</v>
      </c>
      <c r="K654" s="94" t="s">
        <v>44</v>
      </c>
      <c r="L654" s="94" t="s">
        <v>45</v>
      </c>
      <c r="M654" s="93" t="s">
        <v>46</v>
      </c>
      <c r="N654" s="25"/>
    </row>
    <row r="655" spans="1:57" ht="5" customHeight="1" thickBot="1" x14ac:dyDescent="0.35">
      <c r="A655" s="22"/>
      <c r="B655" s="37"/>
      <c r="C655" s="37"/>
      <c r="D655" s="37"/>
      <c r="E655" s="37"/>
      <c r="F655" s="37"/>
      <c r="G655" s="37"/>
      <c r="H655" s="38"/>
      <c r="I655" s="37"/>
      <c r="J655" s="37"/>
      <c r="K655" s="37"/>
      <c r="L655" s="37"/>
      <c r="M655" s="37"/>
      <c r="N655" s="39"/>
    </row>
    <row r="656" spans="1:57" ht="35" customHeight="1" thickTop="1" x14ac:dyDescent="0.3">
      <c r="A656" s="103" t="s">
        <v>15</v>
      </c>
      <c r="B656" s="314" t="s">
        <v>52</v>
      </c>
      <c r="C656" s="314"/>
      <c r="D656" s="314"/>
      <c r="E656" s="314"/>
      <c r="F656" s="314"/>
      <c r="G656" s="314"/>
      <c r="H656" s="314"/>
      <c r="I656" s="314"/>
      <c r="J656" s="314"/>
      <c r="K656" s="314"/>
      <c r="L656" s="314"/>
      <c r="M656" s="104"/>
      <c r="N656" s="105" t="s">
        <v>16</v>
      </c>
    </row>
    <row r="657" spans="1:14" ht="15" customHeight="1" x14ac:dyDescent="0.3">
      <c r="A657" s="106"/>
      <c r="B657" s="107"/>
      <c r="C657" s="107"/>
      <c r="D657" s="107"/>
      <c r="E657" s="107"/>
      <c r="F657" s="107"/>
      <c r="G657" s="107"/>
      <c r="H657" s="108"/>
      <c r="I657" s="107"/>
      <c r="J657" s="107"/>
      <c r="K657" s="107"/>
      <c r="L657" s="107"/>
      <c r="M657" s="107"/>
      <c r="N657" s="109"/>
    </row>
    <row r="658" spans="1:14" ht="20" customHeight="1" x14ac:dyDescent="0.3">
      <c r="A658" s="106"/>
      <c r="B658" s="296" t="str">
        <f>B2409</f>
        <v xml:space="preserve">After you fill in all the answers above and then rate them according to degree of relevance, authenticity, and specificity, you will see here how well you did. </v>
      </c>
      <c r="C658" s="296"/>
      <c r="D658" s="296"/>
      <c r="E658" s="296"/>
      <c r="F658" s="296"/>
      <c r="G658" s="296"/>
      <c r="H658" s="296"/>
      <c r="I658" s="296"/>
      <c r="J658" s="296"/>
      <c r="K658" s="296"/>
      <c r="L658" s="296"/>
      <c r="M658" s="296"/>
      <c r="N658" s="109"/>
    </row>
    <row r="659" spans="1:14" ht="20" customHeight="1" x14ac:dyDescent="0.3">
      <c r="A659" s="106"/>
      <c r="B659" s="296"/>
      <c r="C659" s="296"/>
      <c r="D659" s="296"/>
      <c r="E659" s="296"/>
      <c r="F659" s="296"/>
      <c r="G659" s="296"/>
      <c r="H659" s="296"/>
      <c r="I659" s="296"/>
      <c r="J659" s="296"/>
      <c r="K659" s="296"/>
      <c r="L659" s="296"/>
      <c r="M659" s="296"/>
      <c r="N659" s="109"/>
    </row>
    <row r="660" spans="1:14" ht="20" customHeight="1" x14ac:dyDescent="0.35">
      <c r="A660" s="106"/>
      <c r="B660" s="110" t="str">
        <f>H2410</f>
        <v xml:space="preserve">Your overall 'relevance' score: 0.00 or 0 percent. </v>
      </c>
      <c r="C660" s="107"/>
      <c r="D660" s="107"/>
      <c r="E660" s="107"/>
      <c r="F660" s="107"/>
      <c r="G660" s="107"/>
      <c r="H660" s="108"/>
      <c r="I660" s="107"/>
      <c r="J660" s="107"/>
      <c r="K660" s="107"/>
      <c r="L660" s="107"/>
      <c r="M660" s="107"/>
      <c r="N660" s="109"/>
    </row>
    <row r="661" spans="1:14" ht="20" customHeight="1" x14ac:dyDescent="0.35">
      <c r="A661" s="106"/>
      <c r="B661" s="110" t="str">
        <f t="shared" ref="B661:B663" si="1">H2411</f>
        <v xml:space="preserve">Your overall 'authenticity' score: 0.00 or 0 percent. </v>
      </c>
      <c r="C661" s="107"/>
      <c r="D661" s="107"/>
      <c r="E661" s="107"/>
      <c r="F661" s="107"/>
      <c r="G661" s="107"/>
      <c r="H661" s="108"/>
      <c r="I661" s="107"/>
      <c r="J661" s="107"/>
      <c r="K661" s="107"/>
      <c r="L661" s="107"/>
      <c r="M661" s="107"/>
      <c r="N661" s="109"/>
    </row>
    <row r="662" spans="1:14" ht="20" customHeight="1" x14ac:dyDescent="0.35">
      <c r="A662" s="106"/>
      <c r="B662" s="110" t="str">
        <f t="shared" si="1"/>
        <v xml:space="preserve">Your overall 'specificity' score: 0.00 or 0 percent. </v>
      </c>
      <c r="C662" s="107"/>
      <c r="D662" s="107"/>
      <c r="E662" s="107"/>
      <c r="F662" s="107"/>
      <c r="G662" s="107"/>
      <c r="H662" s="108"/>
      <c r="I662" s="107"/>
      <c r="J662" s="107"/>
      <c r="K662" s="107"/>
      <c r="L662" s="107"/>
      <c r="M662" s="107"/>
      <c r="N662" s="109"/>
    </row>
    <row r="663" spans="1:14" ht="20" customHeight="1" x14ac:dyDescent="0.35">
      <c r="A663" s="106"/>
      <c r="B663" s="111" t="str">
        <f t="shared" si="1"/>
        <v xml:space="preserve">Your overall score this time: 0.00 or 0 percent. </v>
      </c>
      <c r="C663" s="107"/>
      <c r="D663" s="107"/>
      <c r="E663" s="107"/>
      <c r="F663" s="107"/>
      <c r="G663" s="107"/>
      <c r="H663" s="108"/>
      <c r="I663" s="107"/>
      <c r="J663" s="107"/>
      <c r="K663" s="107"/>
      <c r="L663" s="107"/>
      <c r="M663" s="107"/>
      <c r="N663" s="109"/>
    </row>
    <row r="664" spans="1:14" ht="20" customHeight="1" x14ac:dyDescent="0.3">
      <c r="A664" s="106"/>
      <c r="B664" s="107"/>
      <c r="C664" s="107"/>
      <c r="D664" s="107"/>
      <c r="E664" s="107"/>
      <c r="F664" s="107"/>
      <c r="G664" s="107"/>
      <c r="H664" s="108"/>
      <c r="I664" s="107"/>
      <c r="J664" s="107"/>
      <c r="K664" s="107"/>
      <c r="L664" s="107"/>
      <c r="M664" s="107"/>
      <c r="N664" s="109"/>
    </row>
    <row r="665" spans="1:14" ht="20" customHeight="1" x14ac:dyDescent="0.3">
      <c r="A665" s="106"/>
      <c r="B665" s="296" t="str">
        <f>B2414</f>
        <v xml:space="preserve">I suggest you record each score here. Your first attempt serves as a baseline to improve upon. So don't worry if it sounds aweful. Improvements then appear more awesome. </v>
      </c>
      <c r="C665" s="296"/>
      <c r="D665" s="296"/>
      <c r="E665" s="296"/>
      <c r="F665" s="296"/>
      <c r="G665" s="296"/>
      <c r="H665" s="296"/>
      <c r="I665" s="296"/>
      <c r="J665" s="296"/>
      <c r="K665" s="296"/>
      <c r="L665" s="296"/>
      <c r="M665" s="296"/>
      <c r="N665" s="109"/>
    </row>
    <row r="666" spans="1:14" ht="20" customHeight="1" x14ac:dyDescent="0.3">
      <c r="A666" s="106"/>
      <c r="B666" s="296"/>
      <c r="C666" s="296"/>
      <c r="D666" s="296"/>
      <c r="E666" s="296"/>
      <c r="F666" s="296"/>
      <c r="G666" s="296"/>
      <c r="H666" s="296"/>
      <c r="I666" s="296"/>
      <c r="J666" s="296"/>
      <c r="K666" s="296"/>
      <c r="L666" s="296"/>
      <c r="M666" s="296"/>
      <c r="N666" s="109"/>
    </row>
    <row r="667" spans="1:14" ht="20" customHeight="1" x14ac:dyDescent="0.35">
      <c r="A667" s="106"/>
      <c r="B667" s="107"/>
      <c r="C667" s="107"/>
      <c r="D667" s="112" t="str">
        <f>C2415</f>
        <v xml:space="preserve">Your first score: </v>
      </c>
      <c r="E667" s="113"/>
      <c r="F667" s="107"/>
      <c r="G667" s="107"/>
      <c r="H667" s="112" t="str">
        <f>C2416</f>
        <v xml:space="preserve">Your second score: </v>
      </c>
      <c r="I667" s="113"/>
      <c r="J667" s="107"/>
      <c r="K667" s="107"/>
      <c r="L667" s="112" t="str">
        <f>C2417</f>
        <v xml:space="preserve">Your third score: </v>
      </c>
      <c r="M667" s="113"/>
      <c r="N667" s="109"/>
    </row>
    <row r="668" spans="1:14" ht="20" customHeight="1" x14ac:dyDescent="0.3">
      <c r="A668" s="106"/>
      <c r="B668" s="107"/>
      <c r="C668" s="107"/>
      <c r="D668" s="107"/>
      <c r="E668" s="107"/>
      <c r="F668" s="107"/>
      <c r="G668" s="107"/>
      <c r="H668" s="108"/>
      <c r="I668" s="107"/>
      <c r="J668" s="107"/>
      <c r="K668" s="107"/>
      <c r="L668" s="107"/>
      <c r="M668" s="107"/>
      <c r="N668" s="109"/>
    </row>
    <row r="669" spans="1:14" ht="20" customHeight="1" x14ac:dyDescent="0.3">
      <c r="A669" s="106"/>
      <c r="B669" s="296" t="str">
        <f>IF(AND(E667="",I667="",M667=""),"After you answer each of the twelve items above, see how well you did. Be encouraged with each improved score.",IF(AND(E667&lt;&gt;"",I667="",M667=""),E2415,IF(AND(E667&lt;&gt;"",I667&lt;&gt;"",M667=""),E2416,IF(AND(E667&lt;&gt;"",I667&lt;&gt;"",M667&lt;&gt;""),E2417,""))))</f>
        <v>After you answer each of the twelve items above, see how well you did. Be encouraged with each improved score.</v>
      </c>
      <c r="C669" s="296"/>
      <c r="D669" s="296"/>
      <c r="E669" s="296"/>
      <c r="F669" s="296"/>
      <c r="G669" s="296"/>
      <c r="H669" s="296"/>
      <c r="I669" s="296"/>
      <c r="J669" s="296"/>
      <c r="K669" s="296"/>
      <c r="L669" s="296"/>
      <c r="M669" s="296"/>
      <c r="N669" s="109"/>
    </row>
    <row r="670" spans="1:14" ht="20" customHeight="1" x14ac:dyDescent="0.3">
      <c r="A670" s="106"/>
      <c r="B670" s="296"/>
      <c r="C670" s="296"/>
      <c r="D670" s="296"/>
      <c r="E670" s="296"/>
      <c r="F670" s="296"/>
      <c r="G670" s="296"/>
      <c r="H670" s="296"/>
      <c r="I670" s="296"/>
      <c r="J670" s="296"/>
      <c r="K670" s="296"/>
      <c r="L670" s="296"/>
      <c r="M670" s="296"/>
      <c r="N670" s="109"/>
    </row>
    <row r="671" spans="1:14" ht="20" customHeight="1" x14ac:dyDescent="0.3">
      <c r="A671" s="106"/>
      <c r="B671" s="296" t="s">
        <v>53</v>
      </c>
      <c r="C671" s="296"/>
      <c r="D671" s="296"/>
      <c r="E671" s="296"/>
      <c r="F671" s="296"/>
      <c r="G671" s="296"/>
      <c r="H671" s="296"/>
      <c r="I671" s="296"/>
      <c r="J671" s="296"/>
      <c r="K671" s="296"/>
      <c r="L671" s="296"/>
      <c r="M671" s="296"/>
      <c r="N671" s="109"/>
    </row>
    <row r="672" spans="1:14" ht="20" customHeight="1" x14ac:dyDescent="0.3">
      <c r="A672" s="106"/>
      <c r="B672" s="296"/>
      <c r="C672" s="296"/>
      <c r="D672" s="296"/>
      <c r="E672" s="296"/>
      <c r="F672" s="296"/>
      <c r="G672" s="296"/>
      <c r="H672" s="296"/>
      <c r="I672" s="296"/>
      <c r="J672" s="296"/>
      <c r="K672" s="296"/>
      <c r="L672" s="296"/>
      <c r="M672" s="296"/>
      <c r="N672" s="109"/>
    </row>
    <row r="673" spans="1:14" ht="20" customHeight="1" x14ac:dyDescent="0.3">
      <c r="A673" s="106"/>
      <c r="B673" s="296" t="str">
        <f>IF(B669="","",B2421)</f>
        <v>Writing out your answers helps, but you also need to practice your answers out loud. The more you practice and become confident of your answers, the better you will sound.</v>
      </c>
      <c r="C673" s="296"/>
      <c r="D673" s="296"/>
      <c r="E673" s="296"/>
      <c r="F673" s="296"/>
      <c r="G673" s="296"/>
      <c r="H673" s="296"/>
      <c r="I673" s="296"/>
      <c r="J673" s="296"/>
      <c r="K673" s="296"/>
      <c r="L673" s="296"/>
      <c r="M673" s="296"/>
      <c r="N673" s="109"/>
    </row>
    <row r="674" spans="1:14" ht="20" customHeight="1" x14ac:dyDescent="0.3">
      <c r="A674" s="106"/>
      <c r="B674" s="296"/>
      <c r="C674" s="296"/>
      <c r="D674" s="296"/>
      <c r="E674" s="296"/>
      <c r="F674" s="296"/>
      <c r="G674" s="296"/>
      <c r="H674" s="296"/>
      <c r="I674" s="296"/>
      <c r="J674" s="296"/>
      <c r="K674" s="296"/>
      <c r="L674" s="296"/>
      <c r="M674" s="296"/>
      <c r="N674" s="109"/>
    </row>
    <row r="675" spans="1:14" ht="20" customHeight="1" x14ac:dyDescent="0.3">
      <c r="A675" s="106"/>
      <c r="B675" s="296" t="str">
        <f>B2422</f>
        <v xml:space="preserve">The less sure you are of your answers, the more easily you fall into the trap of what are called 'filler words' like "eh" and "um". Too many of these can cost you the job offer, since they can make you look unprepared and low on confidence. </v>
      </c>
      <c r="C675" s="296"/>
      <c r="D675" s="296"/>
      <c r="E675" s="296"/>
      <c r="F675" s="296"/>
      <c r="G675" s="296"/>
      <c r="H675" s="296"/>
      <c r="I675" s="296"/>
      <c r="J675" s="296"/>
      <c r="K675" s="296"/>
      <c r="L675" s="296"/>
      <c r="M675" s="296"/>
      <c r="N675" s="109"/>
    </row>
    <row r="676" spans="1:14" ht="20" customHeight="1" x14ac:dyDescent="0.3">
      <c r="A676" s="106"/>
      <c r="B676" s="296"/>
      <c r="C676" s="296"/>
      <c r="D676" s="296"/>
      <c r="E676" s="296"/>
      <c r="F676" s="296"/>
      <c r="G676" s="296"/>
      <c r="H676" s="296"/>
      <c r="I676" s="296"/>
      <c r="J676" s="296"/>
      <c r="K676" s="296"/>
      <c r="L676" s="296"/>
      <c r="M676" s="296"/>
      <c r="N676" s="109"/>
    </row>
    <row r="677" spans="1:14" ht="20" customHeight="1" x14ac:dyDescent="0.3">
      <c r="A677" s="106"/>
      <c r="B677" s="296"/>
      <c r="C677" s="296"/>
      <c r="D677" s="296"/>
      <c r="E677" s="296"/>
      <c r="F677" s="296"/>
      <c r="G677" s="296"/>
      <c r="H677" s="296"/>
      <c r="I677" s="296"/>
      <c r="J677" s="296"/>
      <c r="K677" s="296"/>
      <c r="L677" s="296"/>
      <c r="M677" s="296"/>
      <c r="N677" s="109"/>
    </row>
    <row r="678" spans="1:14" ht="20" customHeight="1" x14ac:dyDescent="0.3">
      <c r="A678" s="106"/>
      <c r="B678" s="296" t="str">
        <f>B2423</f>
        <v xml:space="preserve">Whether you record your answers and count your filler words, or work with someone else, or practice with me, reducing your filler words helps to show when you are ready for the real interview. Pick one of your answers and practice it out loud three times. Then write down the total filler words you used each time. </v>
      </c>
      <c r="C678" s="296"/>
      <c r="D678" s="296"/>
      <c r="E678" s="296"/>
      <c r="F678" s="296"/>
      <c r="G678" s="296"/>
      <c r="H678" s="296"/>
      <c r="I678" s="296"/>
      <c r="J678" s="296"/>
      <c r="K678" s="296"/>
      <c r="L678" s="296"/>
      <c r="M678" s="296"/>
      <c r="N678" s="109"/>
    </row>
    <row r="679" spans="1:14" ht="20" customHeight="1" x14ac:dyDescent="0.3">
      <c r="A679" s="106"/>
      <c r="B679" s="296"/>
      <c r="C679" s="296"/>
      <c r="D679" s="296"/>
      <c r="E679" s="296"/>
      <c r="F679" s="296"/>
      <c r="G679" s="296"/>
      <c r="H679" s="296"/>
      <c r="I679" s="296"/>
      <c r="J679" s="296"/>
      <c r="K679" s="296"/>
      <c r="L679" s="296"/>
      <c r="M679" s="296"/>
      <c r="N679" s="109"/>
    </row>
    <row r="680" spans="1:14" ht="20" customHeight="1" x14ac:dyDescent="0.3">
      <c r="A680" s="106"/>
      <c r="B680" s="296"/>
      <c r="C680" s="296"/>
      <c r="D680" s="296"/>
      <c r="E680" s="296"/>
      <c r="F680" s="296"/>
      <c r="G680" s="296"/>
      <c r="H680" s="296"/>
      <c r="I680" s="296"/>
      <c r="J680" s="296"/>
      <c r="K680" s="296"/>
      <c r="L680" s="296"/>
      <c r="M680" s="296"/>
      <c r="N680" s="109"/>
    </row>
    <row r="681" spans="1:14" ht="20" customHeight="1" x14ac:dyDescent="0.3">
      <c r="A681" s="106"/>
      <c r="B681" s="296"/>
      <c r="C681" s="296"/>
      <c r="D681" s="296"/>
      <c r="E681" s="296"/>
      <c r="F681" s="296"/>
      <c r="G681" s="296"/>
      <c r="H681" s="296"/>
      <c r="I681" s="296"/>
      <c r="J681" s="296"/>
      <c r="K681" s="296"/>
      <c r="L681" s="296"/>
      <c r="M681" s="296"/>
      <c r="N681" s="109"/>
    </row>
    <row r="682" spans="1:14" ht="20" customHeight="1" x14ac:dyDescent="0.3">
      <c r="A682" s="106"/>
      <c r="B682" s="107"/>
      <c r="C682" s="107"/>
      <c r="D682" s="114" t="s">
        <v>54</v>
      </c>
      <c r="E682" s="115"/>
      <c r="F682" s="107"/>
      <c r="G682" s="107"/>
      <c r="H682" s="114" t="s">
        <v>55</v>
      </c>
      <c r="I682" s="115"/>
      <c r="J682" s="107"/>
      <c r="K682" s="107"/>
      <c r="L682" s="114" t="s">
        <v>56</v>
      </c>
      <c r="M682" s="115"/>
      <c r="N682" s="109"/>
    </row>
    <row r="683" spans="1:14" ht="20" customHeight="1" x14ac:dyDescent="0.3">
      <c r="A683" s="106"/>
      <c r="B683" s="107"/>
      <c r="C683" s="107"/>
      <c r="D683" s="107"/>
      <c r="E683" s="107"/>
      <c r="F683" s="107"/>
      <c r="G683" s="107"/>
      <c r="H683" s="108"/>
      <c r="I683" s="107"/>
      <c r="J683" s="107"/>
      <c r="K683" s="107"/>
      <c r="L683" s="107"/>
      <c r="M683" s="107"/>
      <c r="N683" s="109"/>
    </row>
    <row r="684" spans="1:14" ht="20" customHeight="1" x14ac:dyDescent="0.3">
      <c r="A684" s="106"/>
      <c r="B684" s="296" t="str">
        <f>IF(AND(E682="",I682="",M682=""),"After you start counting your filler words, check here for some insights. Be encouraged as you improve your answers. ",IF(AND(E682&lt;&gt;"",I682="",M682=""),E2424,IF(AND(E682&lt;&gt;"",I682&lt;&gt;"",M682=""),E2425,IF(AND(E682&lt;&gt;"",I682&lt;&gt;"",M682&lt;&gt;""),E2426,""))))</f>
        <v xml:space="preserve">After you start counting your filler words, check here for some insights. Be encouraged as you improve your answers. </v>
      </c>
      <c r="C684" s="296"/>
      <c r="D684" s="296"/>
      <c r="E684" s="296"/>
      <c r="F684" s="296"/>
      <c r="G684" s="296"/>
      <c r="H684" s="296"/>
      <c r="I684" s="296"/>
      <c r="J684" s="296"/>
      <c r="K684" s="296"/>
      <c r="L684" s="296"/>
      <c r="M684" s="296"/>
      <c r="N684" s="109"/>
    </row>
    <row r="685" spans="1:14" ht="20" customHeight="1" x14ac:dyDescent="0.3">
      <c r="A685" s="106"/>
      <c r="B685" s="296"/>
      <c r="C685" s="296"/>
      <c r="D685" s="296"/>
      <c r="E685" s="296"/>
      <c r="F685" s="296"/>
      <c r="G685" s="296"/>
      <c r="H685" s="296"/>
      <c r="I685" s="296"/>
      <c r="J685" s="296"/>
      <c r="K685" s="296"/>
      <c r="L685" s="296"/>
      <c r="M685" s="296"/>
      <c r="N685" s="109"/>
    </row>
    <row r="686" spans="1:14" ht="20" customHeight="1" x14ac:dyDescent="0.3">
      <c r="A686" s="106"/>
      <c r="B686" s="296" t="s">
        <v>57</v>
      </c>
      <c r="C686" s="296"/>
      <c r="D686" s="296"/>
      <c r="E686" s="296"/>
      <c r="F686" s="296"/>
      <c r="G686" s="296"/>
      <c r="H686" s="296"/>
      <c r="I686" s="296"/>
      <c r="J686" s="296"/>
      <c r="K686" s="296"/>
      <c r="L686" s="296"/>
      <c r="M686" s="296"/>
      <c r="N686" s="109"/>
    </row>
    <row r="687" spans="1:14" ht="20" customHeight="1" x14ac:dyDescent="0.3">
      <c r="A687" s="106"/>
      <c r="B687" s="296"/>
      <c r="C687" s="296"/>
      <c r="D687" s="296"/>
      <c r="E687" s="296"/>
      <c r="F687" s="296"/>
      <c r="G687" s="296"/>
      <c r="H687" s="296"/>
      <c r="I687" s="296"/>
      <c r="J687" s="296"/>
      <c r="K687" s="296"/>
      <c r="L687" s="296"/>
      <c r="M687" s="296"/>
      <c r="N687" s="109"/>
    </row>
    <row r="688" spans="1:14" ht="15" customHeight="1" x14ac:dyDescent="0.3">
      <c r="A688" s="106"/>
      <c r="B688" s="107"/>
      <c r="C688" s="107"/>
      <c r="D688" s="107"/>
      <c r="E688" s="107"/>
      <c r="F688" s="107"/>
      <c r="G688" s="107"/>
      <c r="H688" s="108"/>
      <c r="I688" s="107"/>
      <c r="J688" s="107"/>
      <c r="K688" s="107"/>
      <c r="L688" s="107"/>
      <c r="M688" s="107"/>
      <c r="N688" s="109"/>
    </row>
    <row r="689" spans="1:14" ht="30" customHeight="1" x14ac:dyDescent="0.3">
      <c r="A689" s="116" t="s">
        <v>15</v>
      </c>
      <c r="B689" s="292" t="s">
        <v>1354</v>
      </c>
      <c r="C689" s="292"/>
      <c r="D689" s="292"/>
      <c r="E689" s="292"/>
      <c r="F689" s="292"/>
      <c r="G689" s="292"/>
      <c r="H689" s="292"/>
      <c r="I689" s="292"/>
      <c r="J689" s="292"/>
      <c r="K689" s="292"/>
      <c r="L689" s="292"/>
      <c r="M689" s="117"/>
      <c r="N689" s="118" t="s">
        <v>16</v>
      </c>
    </row>
    <row r="690" spans="1:14" ht="20" customHeight="1" x14ac:dyDescent="0.3">
      <c r="A690" s="119"/>
      <c r="B690" s="120"/>
      <c r="C690" s="120"/>
      <c r="D690" s="120"/>
      <c r="E690" s="120"/>
      <c r="F690" s="120"/>
      <c r="G690" s="120"/>
      <c r="H690" s="121"/>
      <c r="I690" s="120"/>
      <c r="J690" s="120"/>
      <c r="K690" s="120"/>
      <c r="L690" s="120"/>
      <c r="M690" s="120"/>
      <c r="N690" s="122"/>
    </row>
    <row r="691" spans="1:14" ht="20" customHeight="1" x14ac:dyDescent="0.3">
      <c r="A691" s="119"/>
      <c r="B691" s="120"/>
      <c r="C691" s="120"/>
      <c r="D691" s="120"/>
      <c r="E691" s="120"/>
      <c r="F691" s="120"/>
      <c r="G691" s="120"/>
      <c r="H691" s="121"/>
      <c r="I691" s="120"/>
      <c r="J691" s="120"/>
      <c r="K691" s="120"/>
      <c r="L691" s="120"/>
      <c r="M691" s="120"/>
      <c r="N691" s="122"/>
    </row>
    <row r="692" spans="1:14" ht="20" customHeight="1" x14ac:dyDescent="0.5">
      <c r="A692" s="119"/>
      <c r="B692" s="123"/>
      <c r="C692" s="120"/>
      <c r="D692" s="120"/>
      <c r="E692" s="120"/>
      <c r="F692" s="120"/>
      <c r="G692" s="120"/>
      <c r="H692" s="121"/>
      <c r="I692" s="120"/>
      <c r="J692" s="120"/>
      <c r="K692" s="120"/>
      <c r="L692" s="120"/>
      <c r="M692" s="120"/>
      <c r="N692" s="122"/>
    </row>
    <row r="693" spans="1:14" ht="20" customHeight="1" x14ac:dyDescent="0.3">
      <c r="A693" s="119"/>
      <c r="B693" s="120"/>
      <c r="C693" s="120"/>
      <c r="D693" s="120"/>
      <c r="E693" s="120"/>
      <c r="F693" s="120"/>
      <c r="G693" s="120"/>
      <c r="H693" s="121"/>
      <c r="I693" s="120"/>
      <c r="J693" s="120"/>
      <c r="K693" s="120"/>
      <c r="L693" s="120"/>
      <c r="M693" s="120"/>
      <c r="N693" s="122"/>
    </row>
    <row r="694" spans="1:14" ht="20" customHeight="1" x14ac:dyDescent="0.3">
      <c r="A694" s="119"/>
      <c r="B694" s="124"/>
      <c r="C694" s="124"/>
      <c r="D694" s="124"/>
      <c r="E694" s="124"/>
      <c r="F694" s="124"/>
      <c r="G694" s="124"/>
      <c r="H694" s="124"/>
      <c r="I694" s="124"/>
      <c r="J694" s="124"/>
      <c r="K694" s="124"/>
      <c r="L694" s="124"/>
      <c r="M694" s="124"/>
      <c r="N694" s="122"/>
    </row>
    <row r="695" spans="1:14" ht="20" customHeight="1" x14ac:dyDescent="0.3">
      <c r="A695" s="119"/>
      <c r="B695" s="124"/>
      <c r="C695" s="124"/>
      <c r="D695" s="124"/>
      <c r="E695" s="124"/>
      <c r="F695" s="124"/>
      <c r="G695" s="124"/>
      <c r="H695" s="124"/>
      <c r="I695" s="124"/>
      <c r="J695" s="124"/>
      <c r="K695" s="124"/>
      <c r="L695" s="124"/>
      <c r="M695" s="124"/>
      <c r="N695" s="122"/>
    </row>
    <row r="696" spans="1:14" ht="20" customHeight="1" x14ac:dyDescent="0.3">
      <c r="A696" s="119"/>
      <c r="B696" s="124"/>
      <c r="C696" s="124"/>
      <c r="D696" s="124"/>
      <c r="E696" s="124"/>
      <c r="F696" s="124"/>
      <c r="G696" s="124"/>
      <c r="H696" s="124"/>
      <c r="I696" s="124"/>
      <c r="J696" s="124"/>
      <c r="K696" s="124"/>
      <c r="L696" s="124"/>
      <c r="M696" s="124"/>
      <c r="N696" s="122"/>
    </row>
    <row r="697" spans="1:14" ht="20" customHeight="1" x14ac:dyDescent="0.3">
      <c r="A697" s="119"/>
      <c r="B697" s="124"/>
      <c r="C697" s="124"/>
      <c r="D697" s="124"/>
      <c r="E697" s="124"/>
      <c r="F697" s="124"/>
      <c r="G697" s="124"/>
      <c r="H697" s="124"/>
      <c r="I697" s="124"/>
      <c r="J697" s="124"/>
      <c r="K697" s="124"/>
      <c r="L697" s="124"/>
      <c r="M697" s="124"/>
      <c r="N697" s="122"/>
    </row>
    <row r="698" spans="1:14" ht="20" customHeight="1" x14ac:dyDescent="0.3">
      <c r="A698" s="119"/>
      <c r="B698" s="120"/>
      <c r="C698" s="120"/>
      <c r="D698" s="120"/>
      <c r="E698" s="120"/>
      <c r="F698" s="120"/>
      <c r="G698" s="120"/>
      <c r="H698" s="121"/>
      <c r="I698" s="120"/>
      <c r="J698" s="120"/>
      <c r="K698" s="120"/>
      <c r="L698" s="120"/>
      <c r="M698" s="120"/>
      <c r="N698" s="122"/>
    </row>
    <row r="699" spans="1:14" ht="20" customHeight="1" x14ac:dyDescent="0.3">
      <c r="A699" s="119"/>
      <c r="B699" s="120"/>
      <c r="C699" s="120"/>
      <c r="D699" s="120"/>
      <c r="E699" s="120"/>
      <c r="F699" s="120"/>
      <c r="G699" s="120"/>
      <c r="H699" s="121"/>
      <c r="I699" s="120"/>
      <c r="J699" s="120"/>
      <c r="K699" s="120"/>
      <c r="L699" s="120"/>
      <c r="M699" s="120"/>
      <c r="N699" s="122"/>
    </row>
    <row r="700" spans="1:14" ht="20" customHeight="1" x14ac:dyDescent="0.3">
      <c r="A700" s="119"/>
      <c r="B700" s="120"/>
      <c r="C700" s="120"/>
      <c r="D700" s="120"/>
      <c r="E700" s="120"/>
      <c r="F700" s="120"/>
      <c r="G700" s="120"/>
      <c r="H700" s="121"/>
      <c r="I700" s="120"/>
      <c r="J700" s="120"/>
      <c r="K700" s="120"/>
      <c r="L700" s="120"/>
      <c r="M700" s="120"/>
      <c r="N700" s="122"/>
    </row>
    <row r="701" spans="1:14" ht="20" customHeight="1" x14ac:dyDescent="0.3">
      <c r="A701" s="119"/>
      <c r="B701" s="120"/>
      <c r="C701" s="120"/>
      <c r="D701" s="120"/>
      <c r="E701" s="120"/>
      <c r="F701" s="120"/>
      <c r="G701" s="120"/>
      <c r="H701" s="121"/>
      <c r="I701" s="120"/>
      <c r="J701" s="120"/>
      <c r="K701" s="120"/>
      <c r="L701" s="120"/>
      <c r="M701" s="120"/>
      <c r="N701" s="122"/>
    </row>
    <row r="702" spans="1:14" ht="20" customHeight="1" x14ac:dyDescent="0.3">
      <c r="A702" s="119"/>
      <c r="B702" s="120"/>
      <c r="C702" s="120"/>
      <c r="D702" s="120"/>
      <c r="E702" s="120"/>
      <c r="F702" s="120"/>
      <c r="G702" s="120"/>
      <c r="H702" s="121"/>
      <c r="I702" s="120"/>
      <c r="J702" s="120"/>
      <c r="K702" s="120"/>
      <c r="L702" s="120"/>
      <c r="M702" s="120"/>
      <c r="N702" s="122"/>
    </row>
    <row r="703" spans="1:14" ht="20" customHeight="1" x14ac:dyDescent="0.3">
      <c r="A703" s="119"/>
      <c r="B703" s="120"/>
      <c r="C703" s="120"/>
      <c r="D703" s="120"/>
      <c r="E703" s="120"/>
      <c r="F703" s="120"/>
      <c r="G703" s="120"/>
      <c r="H703" s="121"/>
      <c r="I703" s="120"/>
      <c r="J703" s="120"/>
      <c r="K703" s="120"/>
      <c r="L703" s="120"/>
      <c r="M703" s="120"/>
      <c r="N703" s="122"/>
    </row>
    <row r="704" spans="1:14" ht="20" customHeight="1" x14ac:dyDescent="0.3">
      <c r="A704" s="119"/>
      <c r="B704" s="120"/>
      <c r="C704" s="120"/>
      <c r="D704" s="120"/>
      <c r="E704" s="120"/>
      <c r="F704" s="120"/>
      <c r="G704" s="120"/>
      <c r="H704" s="121"/>
      <c r="I704" s="120"/>
      <c r="J704" s="120"/>
      <c r="K704" s="120"/>
      <c r="L704" s="120"/>
      <c r="M704" s="120"/>
      <c r="N704" s="122"/>
    </row>
    <row r="705" spans="1:14" ht="20" customHeight="1" x14ac:dyDescent="0.3">
      <c r="A705" s="119"/>
      <c r="B705" s="120"/>
      <c r="C705" s="120"/>
      <c r="D705" s="120"/>
      <c r="E705" s="120"/>
      <c r="F705" s="120"/>
      <c r="G705" s="120"/>
      <c r="H705" s="121"/>
      <c r="I705" s="120"/>
      <c r="J705" s="120"/>
      <c r="K705" s="120"/>
      <c r="L705" s="120"/>
      <c r="M705" s="120"/>
      <c r="N705" s="122"/>
    </row>
    <row r="706" spans="1:14" ht="20" customHeight="1" x14ac:dyDescent="0.3">
      <c r="A706" s="119"/>
      <c r="B706" s="120"/>
      <c r="C706" s="120"/>
      <c r="D706" s="120"/>
      <c r="E706" s="120"/>
      <c r="F706" s="120"/>
      <c r="G706" s="120"/>
      <c r="H706" s="121"/>
      <c r="I706" s="120"/>
      <c r="J706" s="120"/>
      <c r="K706" s="120"/>
      <c r="L706" s="120"/>
      <c r="M706" s="120"/>
      <c r="N706" s="122"/>
    </row>
    <row r="707" spans="1:14" ht="20" customHeight="1" x14ac:dyDescent="0.3">
      <c r="A707" s="119"/>
      <c r="B707" s="120"/>
      <c r="C707" s="120"/>
      <c r="D707" s="120"/>
      <c r="E707" s="120"/>
      <c r="F707" s="120"/>
      <c r="G707" s="120"/>
      <c r="H707" s="121"/>
      <c r="I707" s="120"/>
      <c r="J707" s="120"/>
      <c r="K707" s="120"/>
      <c r="L707" s="120"/>
      <c r="M707" s="120"/>
      <c r="N707" s="122"/>
    </row>
    <row r="708" spans="1:14" ht="20" customHeight="1" x14ac:dyDescent="0.3">
      <c r="A708" s="119"/>
      <c r="B708" s="120"/>
      <c r="C708" s="120"/>
      <c r="D708" s="120"/>
      <c r="E708" s="120"/>
      <c r="F708" s="120"/>
      <c r="G708" s="120"/>
      <c r="H708" s="121"/>
      <c r="I708" s="120"/>
      <c r="J708" s="120"/>
      <c r="K708" s="120"/>
      <c r="L708" s="120"/>
      <c r="M708" s="120"/>
      <c r="N708" s="122"/>
    </row>
    <row r="709" spans="1:14" ht="20" customHeight="1" x14ac:dyDescent="0.3">
      <c r="A709" s="119"/>
      <c r="B709" s="120"/>
      <c r="C709" s="120"/>
      <c r="D709" s="120"/>
      <c r="E709" s="120"/>
      <c r="F709" s="120"/>
      <c r="G709" s="120"/>
      <c r="H709" s="121"/>
      <c r="I709" s="120"/>
      <c r="J709" s="120"/>
      <c r="K709" s="120"/>
      <c r="L709" s="120"/>
      <c r="M709" s="120"/>
      <c r="N709" s="122"/>
    </row>
    <row r="710" spans="1:14" ht="20" customHeight="1" x14ac:dyDescent="0.3">
      <c r="A710" s="119"/>
      <c r="B710" s="120"/>
      <c r="C710" s="120"/>
      <c r="D710" s="120"/>
      <c r="E710" s="120"/>
      <c r="F710" s="120"/>
      <c r="G710" s="120"/>
      <c r="H710" s="121"/>
      <c r="I710" s="120"/>
      <c r="J710" s="120"/>
      <c r="K710" s="120"/>
      <c r="L710" s="120"/>
      <c r="M710" s="120"/>
      <c r="N710" s="122"/>
    </row>
    <row r="711" spans="1:14" ht="20" customHeight="1" x14ac:dyDescent="0.3">
      <c r="A711" s="119"/>
      <c r="B711" s="120"/>
      <c r="C711" s="120"/>
      <c r="D711" s="120"/>
      <c r="E711" s="120"/>
      <c r="F711" s="120"/>
      <c r="G711" s="120"/>
      <c r="H711" s="121"/>
      <c r="I711" s="120"/>
      <c r="J711" s="120"/>
      <c r="K711" s="120"/>
      <c r="L711" s="120"/>
      <c r="M711" s="120"/>
      <c r="N711" s="122"/>
    </row>
    <row r="712" spans="1:14" ht="20" customHeight="1" x14ac:dyDescent="0.3">
      <c r="A712" s="119"/>
      <c r="B712" s="120"/>
      <c r="C712" s="120"/>
      <c r="D712" s="120"/>
      <c r="E712" s="120"/>
      <c r="F712" s="120"/>
      <c r="G712" s="120"/>
      <c r="H712" s="121"/>
      <c r="I712" s="120"/>
      <c r="J712" s="120"/>
      <c r="K712" s="120"/>
      <c r="L712" s="120"/>
      <c r="M712" s="120"/>
      <c r="N712" s="122"/>
    </row>
    <row r="713" spans="1:14" ht="20" customHeight="1" x14ac:dyDescent="0.3">
      <c r="A713" s="119"/>
      <c r="B713" s="120"/>
      <c r="C713" s="120"/>
      <c r="D713" s="120"/>
      <c r="E713" s="120"/>
      <c r="F713" s="120"/>
      <c r="G713" s="120"/>
      <c r="H713" s="121"/>
      <c r="I713" s="120"/>
      <c r="J713" s="120"/>
      <c r="K713" s="120"/>
      <c r="L713" s="120"/>
      <c r="M713" s="120"/>
      <c r="N713" s="122"/>
    </row>
    <row r="714" spans="1:14" ht="20" customHeight="1" x14ac:dyDescent="0.3">
      <c r="A714" s="119"/>
      <c r="B714" s="120"/>
      <c r="C714" s="120"/>
      <c r="D714" s="120"/>
      <c r="E714" s="120"/>
      <c r="F714" s="120"/>
      <c r="G714" s="120"/>
      <c r="H714" s="121"/>
      <c r="I714" s="120"/>
      <c r="J714" s="120"/>
      <c r="K714" s="120"/>
      <c r="L714" s="120"/>
      <c r="M714" s="120"/>
      <c r="N714" s="122"/>
    </row>
    <row r="715" spans="1:14" ht="20" customHeight="1" x14ac:dyDescent="0.3">
      <c r="A715" s="119"/>
      <c r="B715" s="120"/>
      <c r="C715" s="120"/>
      <c r="D715" s="120"/>
      <c r="E715" s="120"/>
      <c r="F715" s="120"/>
      <c r="G715" s="120"/>
      <c r="H715" s="121"/>
      <c r="I715" s="120"/>
      <c r="J715" s="120"/>
      <c r="K715" s="120"/>
      <c r="L715" s="120"/>
      <c r="M715" s="120"/>
      <c r="N715" s="122"/>
    </row>
    <row r="716" spans="1:14" ht="20" customHeight="1" x14ac:dyDescent="0.3">
      <c r="A716" s="119"/>
      <c r="B716" s="120"/>
      <c r="C716" s="120"/>
      <c r="D716" s="120"/>
      <c r="E716" s="120"/>
      <c r="F716" s="120"/>
      <c r="G716" s="120"/>
      <c r="H716" s="121"/>
      <c r="I716" s="120"/>
      <c r="J716" s="120"/>
      <c r="K716" s="120"/>
      <c r="L716" s="120"/>
      <c r="M716" s="120"/>
      <c r="N716" s="122"/>
    </row>
    <row r="717" spans="1:14" ht="20" customHeight="1" x14ac:dyDescent="0.3">
      <c r="A717" s="119"/>
      <c r="B717" s="120"/>
      <c r="C717" s="120"/>
      <c r="D717" s="120"/>
      <c r="E717" s="120"/>
      <c r="F717" s="120"/>
      <c r="G717" s="120"/>
      <c r="H717" s="121"/>
      <c r="I717" s="120"/>
      <c r="J717" s="120"/>
      <c r="K717" s="120"/>
      <c r="L717" s="120"/>
      <c r="M717" s="120"/>
      <c r="N717" s="122"/>
    </row>
    <row r="718" spans="1:14" ht="20" customHeight="1" thickBot="1" x14ac:dyDescent="0.35">
      <c r="A718" s="119"/>
      <c r="B718" s="120"/>
      <c r="C718" s="120"/>
      <c r="D718" s="120"/>
      <c r="E718" s="120"/>
      <c r="F718" s="120"/>
      <c r="G718" s="120"/>
      <c r="H718" s="121"/>
      <c r="I718" s="120"/>
      <c r="J718" s="120"/>
      <c r="K718" s="120"/>
      <c r="L718" s="120"/>
      <c r="M718" s="120"/>
      <c r="N718" s="122"/>
    </row>
    <row r="719" spans="1:14" ht="20" customHeight="1" thickTop="1" x14ac:dyDescent="0.3">
      <c r="A719" s="119"/>
      <c r="B719" s="120"/>
      <c r="C719" s="120"/>
      <c r="D719" s="120"/>
      <c r="E719" s="297" t="s">
        <v>58</v>
      </c>
      <c r="F719" s="298"/>
      <c r="G719" s="298"/>
      <c r="H719" s="298"/>
      <c r="I719" s="298"/>
      <c r="J719" s="299"/>
      <c r="K719" s="120"/>
      <c r="L719" s="120"/>
      <c r="M719" s="120"/>
      <c r="N719" s="122"/>
    </row>
    <row r="720" spans="1:14" ht="20" customHeight="1" thickBot="1" x14ac:dyDescent="0.35">
      <c r="A720" s="119"/>
      <c r="B720" s="120"/>
      <c r="C720" s="120"/>
      <c r="D720" s="120"/>
      <c r="E720" s="300"/>
      <c r="F720" s="301"/>
      <c r="G720" s="301"/>
      <c r="H720" s="301"/>
      <c r="I720" s="301"/>
      <c r="J720" s="302"/>
      <c r="K720" s="120"/>
      <c r="L720" s="120"/>
      <c r="M720" s="120"/>
      <c r="N720" s="122"/>
    </row>
    <row r="721" spans="1:14" ht="20" customHeight="1" thickTop="1" x14ac:dyDescent="0.3">
      <c r="A721" s="119"/>
      <c r="B721" s="120"/>
      <c r="C721" s="120"/>
      <c r="D721" s="120"/>
      <c r="E721" s="120"/>
      <c r="F721" s="120"/>
      <c r="G721" s="120"/>
      <c r="H721" s="121"/>
      <c r="I721" s="120"/>
      <c r="J721" s="120"/>
      <c r="K721" s="120"/>
      <c r="L721" s="120"/>
      <c r="M721" s="120"/>
      <c r="N721" s="122"/>
    </row>
    <row r="722" spans="1:14" ht="30" customHeight="1" x14ac:dyDescent="0.3">
      <c r="A722" s="116"/>
      <c r="B722" s="292" t="s">
        <v>1344</v>
      </c>
      <c r="C722" s="292"/>
      <c r="D722" s="292"/>
      <c r="E722" s="292"/>
      <c r="F722" s="292"/>
      <c r="G722" s="292"/>
      <c r="H722" s="292"/>
      <c r="I722" s="292"/>
      <c r="J722" s="292"/>
      <c r="K722" s="292"/>
      <c r="L722" s="292"/>
      <c r="M722" s="117"/>
      <c r="N722" s="118" t="s">
        <v>16</v>
      </c>
    </row>
    <row r="723" spans="1:14" ht="20" customHeight="1" x14ac:dyDescent="0.3">
      <c r="A723" s="43"/>
      <c r="B723" s="44"/>
      <c r="C723" s="44"/>
      <c r="D723" s="44"/>
      <c r="E723" s="44"/>
      <c r="F723" s="44"/>
      <c r="G723" s="44"/>
      <c r="H723" s="45"/>
      <c r="I723" s="44"/>
      <c r="J723" s="44"/>
      <c r="K723" s="44"/>
      <c r="L723" s="44"/>
      <c r="M723" s="44"/>
      <c r="N723" s="46"/>
    </row>
    <row r="724" spans="1:14" ht="20" customHeight="1" x14ac:dyDescent="0.3">
      <c r="A724" s="43"/>
      <c r="B724" s="125" t="str">
        <f>IF($C$4=$C$1340,"Consider these other questions you can ask the interviewer. ","Consider these other questions the interviewer may ask you. ")</f>
        <v xml:space="preserve">Consider these other questions the interviewer may ask you. </v>
      </c>
      <c r="C724" s="44"/>
      <c r="D724" s="44"/>
      <c r="E724" s="44"/>
      <c r="F724" s="44"/>
      <c r="G724" s="44"/>
      <c r="H724" s="45"/>
      <c r="I724" s="44"/>
      <c r="J724" s="44"/>
      <c r="K724" s="44"/>
      <c r="L724" s="44"/>
      <c r="M724" s="44"/>
      <c r="N724" s="46"/>
    </row>
    <row r="725" spans="1:14" ht="20" customHeight="1" thickBot="1" x14ac:dyDescent="0.35">
      <c r="A725" s="43"/>
      <c r="B725" s="44"/>
      <c r="C725" s="44"/>
      <c r="D725" s="44"/>
      <c r="E725" s="44"/>
      <c r="F725" s="44"/>
      <c r="G725" s="44"/>
      <c r="H725" s="45"/>
      <c r="I725" s="44"/>
      <c r="J725" s="44"/>
      <c r="K725" s="44"/>
      <c r="L725" s="44"/>
      <c r="M725" s="44"/>
      <c r="N725" s="46"/>
    </row>
    <row r="726" spans="1:14" ht="20" customHeight="1" thickTop="1" thickBot="1" x14ac:dyDescent="0.35">
      <c r="A726" s="43"/>
      <c r="B726" s="293" t="str">
        <f>IF($C$4="","",C2265)</f>
        <v>Why did you leave your last job?</v>
      </c>
      <c r="C726" s="294"/>
      <c r="D726" s="294"/>
      <c r="E726" s="294"/>
      <c r="F726" s="294"/>
      <c r="G726" s="294"/>
      <c r="H726" s="294"/>
      <c r="I726" s="294"/>
      <c r="J726" s="294"/>
      <c r="K726" s="294"/>
      <c r="L726" s="294"/>
      <c r="M726" s="295"/>
      <c r="N726" s="46"/>
    </row>
    <row r="727" spans="1:14" ht="20" customHeight="1" thickTop="1" thickBot="1" x14ac:dyDescent="0.35">
      <c r="A727" s="43"/>
      <c r="B727" s="293" t="str">
        <f t="shared" ref="B727:B749" si="2">IF(C2266="","",C2266)</f>
        <v>How do you manage your time and prioritize your tasks?</v>
      </c>
      <c r="C727" s="294"/>
      <c r="D727" s="294"/>
      <c r="E727" s="294"/>
      <c r="F727" s="294"/>
      <c r="G727" s="294"/>
      <c r="H727" s="294"/>
      <c r="I727" s="294"/>
      <c r="J727" s="294"/>
      <c r="K727" s="294"/>
      <c r="L727" s="294"/>
      <c r="M727" s="295"/>
      <c r="N727" s="46"/>
    </row>
    <row r="728" spans="1:14" ht="20" customHeight="1" thickTop="1" thickBot="1" x14ac:dyDescent="0.35">
      <c r="A728" s="43"/>
      <c r="B728" s="293" t="str">
        <f t="shared" si="2"/>
        <v>What did you like most about your last job?</v>
      </c>
      <c r="C728" s="294"/>
      <c r="D728" s="294"/>
      <c r="E728" s="294"/>
      <c r="F728" s="294"/>
      <c r="G728" s="294"/>
      <c r="H728" s="294"/>
      <c r="I728" s="294"/>
      <c r="J728" s="294"/>
      <c r="K728" s="294"/>
      <c r="L728" s="294"/>
      <c r="M728" s="295"/>
      <c r="N728" s="46"/>
    </row>
    <row r="729" spans="1:14" ht="20" customHeight="1" thickTop="1" thickBot="1" x14ac:dyDescent="0.35">
      <c r="A729" s="43"/>
      <c r="B729" s="293" t="str">
        <f t="shared" si="2"/>
        <v>What did you like least about your last job?</v>
      </c>
      <c r="C729" s="294"/>
      <c r="D729" s="294"/>
      <c r="E729" s="294"/>
      <c r="F729" s="294"/>
      <c r="G729" s="294"/>
      <c r="H729" s="294"/>
      <c r="I729" s="294"/>
      <c r="J729" s="294"/>
      <c r="K729" s="294"/>
      <c r="L729" s="294"/>
      <c r="M729" s="295"/>
      <c r="N729" s="46"/>
    </row>
    <row r="730" spans="1:14" ht="20" customHeight="1" thickTop="1" thickBot="1" x14ac:dyDescent="0.35">
      <c r="A730" s="43"/>
      <c r="B730" s="293" t="str">
        <f t="shared" si="2"/>
        <v>What are your salary expectations?</v>
      </c>
      <c r="C730" s="294"/>
      <c r="D730" s="294"/>
      <c r="E730" s="294"/>
      <c r="F730" s="294"/>
      <c r="G730" s="294"/>
      <c r="H730" s="294"/>
      <c r="I730" s="294"/>
      <c r="J730" s="294"/>
      <c r="K730" s="294"/>
      <c r="L730" s="294"/>
      <c r="M730" s="295"/>
      <c r="N730" s="46"/>
    </row>
    <row r="731" spans="1:14" ht="20" customHeight="1" thickTop="1" thickBot="1" x14ac:dyDescent="0.35">
      <c r="A731" s="43"/>
      <c r="B731" s="293" t="str">
        <f t="shared" si="2"/>
        <v>Do you prefer to work remotely or in the office?</v>
      </c>
      <c r="C731" s="294"/>
      <c r="D731" s="294"/>
      <c r="E731" s="294"/>
      <c r="F731" s="294"/>
      <c r="G731" s="294"/>
      <c r="H731" s="294"/>
      <c r="I731" s="294"/>
      <c r="J731" s="294"/>
      <c r="K731" s="294"/>
      <c r="L731" s="294"/>
      <c r="M731" s="295"/>
      <c r="N731" s="46"/>
    </row>
    <row r="732" spans="1:14" ht="20" customHeight="1" thickTop="1" thickBot="1" x14ac:dyDescent="0.35">
      <c r="A732" s="43"/>
      <c r="B732" s="293" t="str">
        <f t="shared" si="2"/>
        <v>What do you like least about your current job?</v>
      </c>
      <c r="C732" s="294"/>
      <c r="D732" s="294"/>
      <c r="E732" s="294"/>
      <c r="F732" s="294"/>
      <c r="G732" s="294"/>
      <c r="H732" s="294"/>
      <c r="I732" s="294"/>
      <c r="J732" s="294"/>
      <c r="K732" s="294"/>
      <c r="L732" s="294"/>
      <c r="M732" s="295"/>
      <c r="N732" s="46"/>
    </row>
    <row r="733" spans="1:14" ht="20" customHeight="1" thickTop="1" thickBot="1" x14ac:dyDescent="0.35">
      <c r="A733" s="43"/>
      <c r="B733" s="293" t="str">
        <f t="shared" si="2"/>
        <v>What makes you unique?</v>
      </c>
      <c r="C733" s="294"/>
      <c r="D733" s="294"/>
      <c r="E733" s="294"/>
      <c r="F733" s="294"/>
      <c r="G733" s="294"/>
      <c r="H733" s="294"/>
      <c r="I733" s="294"/>
      <c r="J733" s="294"/>
      <c r="K733" s="294"/>
      <c r="L733" s="294"/>
      <c r="M733" s="295"/>
      <c r="N733" s="46"/>
    </row>
    <row r="734" spans="1:14" ht="20" customHeight="1" thickTop="1" thickBot="1" x14ac:dyDescent="0.35">
      <c r="A734" s="43"/>
      <c r="B734" s="293" t="str">
        <f t="shared" si="2"/>
        <v>Why do you want to work here? Why do you want this job?</v>
      </c>
      <c r="C734" s="294"/>
      <c r="D734" s="294"/>
      <c r="E734" s="294"/>
      <c r="F734" s="294"/>
      <c r="G734" s="294"/>
      <c r="H734" s="294"/>
      <c r="I734" s="294"/>
      <c r="J734" s="294"/>
      <c r="K734" s="294"/>
      <c r="L734" s="294"/>
      <c r="M734" s="295"/>
      <c r="N734" s="46"/>
    </row>
    <row r="735" spans="1:14" ht="20" customHeight="1" thickTop="1" thickBot="1" x14ac:dyDescent="0.35">
      <c r="A735" s="43"/>
      <c r="B735" s="293" t="str">
        <f t="shared" si="2"/>
        <v>What interests you about this role?</v>
      </c>
      <c r="C735" s="294"/>
      <c r="D735" s="294"/>
      <c r="E735" s="294"/>
      <c r="F735" s="294"/>
      <c r="G735" s="294"/>
      <c r="H735" s="294"/>
      <c r="I735" s="294"/>
      <c r="J735" s="294"/>
      <c r="K735" s="294"/>
      <c r="L735" s="294"/>
      <c r="M735" s="295"/>
      <c r="N735" s="46"/>
    </row>
    <row r="736" spans="1:14" ht="20" customHeight="1" thickTop="1" thickBot="1" x14ac:dyDescent="0.35">
      <c r="A736" s="43"/>
      <c r="B736" s="293" t="str">
        <f t="shared" si="2"/>
        <v>What motivates you?</v>
      </c>
      <c r="C736" s="294"/>
      <c r="D736" s="294"/>
      <c r="E736" s="294"/>
      <c r="F736" s="294"/>
      <c r="G736" s="294"/>
      <c r="H736" s="294"/>
      <c r="I736" s="294"/>
      <c r="J736" s="294"/>
      <c r="K736" s="294"/>
      <c r="L736" s="294"/>
      <c r="M736" s="295"/>
      <c r="N736" s="46"/>
    </row>
    <row r="737" spans="1:14" ht="20" customHeight="1" thickTop="1" thickBot="1" x14ac:dyDescent="0.35">
      <c r="A737" s="43"/>
      <c r="B737" s="293" t="str">
        <f t="shared" si="2"/>
        <v>What discourages you?</v>
      </c>
      <c r="C737" s="294"/>
      <c r="D737" s="294"/>
      <c r="E737" s="294"/>
      <c r="F737" s="294"/>
      <c r="G737" s="294"/>
      <c r="H737" s="294"/>
      <c r="I737" s="294"/>
      <c r="J737" s="294"/>
      <c r="K737" s="294"/>
      <c r="L737" s="294"/>
      <c r="M737" s="295"/>
      <c r="N737" s="46"/>
    </row>
    <row r="738" spans="1:14" ht="20" customHeight="1" thickTop="1" thickBot="1" x14ac:dyDescent="0.35">
      <c r="A738" s="43"/>
      <c r="B738" s="293" t="str">
        <f t="shared" si="2"/>
        <v>What are you passionate about?</v>
      </c>
      <c r="C738" s="294"/>
      <c r="D738" s="294"/>
      <c r="E738" s="294"/>
      <c r="F738" s="294"/>
      <c r="G738" s="294"/>
      <c r="H738" s="294"/>
      <c r="I738" s="294"/>
      <c r="J738" s="294"/>
      <c r="K738" s="294"/>
      <c r="L738" s="294"/>
      <c r="M738" s="295"/>
      <c r="N738" s="46"/>
    </row>
    <row r="739" spans="1:14" ht="20" customHeight="1" thickTop="1" thickBot="1" x14ac:dyDescent="0.35">
      <c r="A739" s="43"/>
      <c r="B739" s="293" t="str">
        <f t="shared" si="2"/>
        <v>How did you hear about this position?</v>
      </c>
      <c r="C739" s="294"/>
      <c r="D739" s="294"/>
      <c r="E739" s="294"/>
      <c r="F739" s="294"/>
      <c r="G739" s="294"/>
      <c r="H739" s="294"/>
      <c r="I739" s="294"/>
      <c r="J739" s="294"/>
      <c r="K739" s="294"/>
      <c r="L739" s="294"/>
      <c r="M739" s="295"/>
      <c r="N739" s="46"/>
    </row>
    <row r="740" spans="1:14" ht="20" customHeight="1" thickTop="1" thickBot="1" x14ac:dyDescent="0.35">
      <c r="A740" s="43"/>
      <c r="B740" s="293" t="str">
        <f t="shared" si="2"/>
        <v>What's your work style?</v>
      </c>
      <c r="C740" s="294"/>
      <c r="D740" s="294"/>
      <c r="E740" s="294"/>
      <c r="F740" s="294"/>
      <c r="G740" s="294"/>
      <c r="H740" s="294"/>
      <c r="I740" s="294"/>
      <c r="J740" s="294"/>
      <c r="K740" s="294"/>
      <c r="L740" s="294"/>
      <c r="M740" s="295"/>
      <c r="N740" s="46"/>
    </row>
    <row r="741" spans="1:14" ht="20" customHeight="1" thickTop="1" thickBot="1" x14ac:dyDescent="0.35">
      <c r="A741" s="43"/>
      <c r="B741" s="293" t="str">
        <f t="shared" si="2"/>
        <v>Do you prefer to work alone or in a team?</v>
      </c>
      <c r="C741" s="294"/>
      <c r="D741" s="294"/>
      <c r="E741" s="294"/>
      <c r="F741" s="294"/>
      <c r="G741" s="294"/>
      <c r="H741" s="294"/>
      <c r="I741" s="294"/>
      <c r="J741" s="294"/>
      <c r="K741" s="294"/>
      <c r="L741" s="294"/>
      <c r="M741" s="295"/>
      <c r="N741" s="46"/>
    </row>
    <row r="742" spans="1:14" ht="20" customHeight="1" thickTop="1" thickBot="1" x14ac:dyDescent="0.35">
      <c r="A742" s="43"/>
      <c r="B742" s="293" t="str">
        <f t="shared" si="2"/>
        <v>Describe your dream job.</v>
      </c>
      <c r="C742" s="294"/>
      <c r="D742" s="294"/>
      <c r="E742" s="294"/>
      <c r="F742" s="294"/>
      <c r="G742" s="294"/>
      <c r="H742" s="294"/>
      <c r="I742" s="294"/>
      <c r="J742" s="294"/>
      <c r="K742" s="294"/>
      <c r="L742" s="294"/>
      <c r="M742" s="295"/>
      <c r="N742" s="46"/>
    </row>
    <row r="743" spans="1:14" ht="20" customHeight="1" thickTop="1" thickBot="1" x14ac:dyDescent="0.35">
      <c r="A743" s="43"/>
      <c r="B743" s="293" t="str">
        <f t="shared" si="2"/>
        <v>What do you thing we can do better or differently?</v>
      </c>
      <c r="C743" s="294"/>
      <c r="D743" s="294"/>
      <c r="E743" s="294"/>
      <c r="F743" s="294"/>
      <c r="G743" s="294"/>
      <c r="H743" s="294"/>
      <c r="I743" s="294"/>
      <c r="J743" s="294"/>
      <c r="K743" s="294"/>
      <c r="L743" s="294"/>
      <c r="M743" s="295"/>
      <c r="N743" s="46"/>
    </row>
    <row r="744" spans="1:14" ht="20" customHeight="1" thickTop="1" thickBot="1" x14ac:dyDescent="0.35">
      <c r="A744" s="43"/>
      <c r="B744" s="293" t="str">
        <f t="shared" si="2"/>
        <v>Are you willing to relocate?</v>
      </c>
      <c r="C744" s="294"/>
      <c r="D744" s="294"/>
      <c r="E744" s="294"/>
      <c r="F744" s="294"/>
      <c r="G744" s="294"/>
      <c r="H744" s="294"/>
      <c r="I744" s="294"/>
      <c r="J744" s="294"/>
      <c r="K744" s="294"/>
      <c r="L744" s="294"/>
      <c r="M744" s="295"/>
      <c r="N744" s="46"/>
    </row>
    <row r="745" spans="1:14" ht="20" customHeight="1" thickTop="1" thickBot="1" x14ac:dyDescent="0.35">
      <c r="A745" s="43"/>
      <c r="B745" s="293" t="str">
        <f t="shared" si="2"/>
        <v>What's the most satisfying part about your most recent job?</v>
      </c>
      <c r="C745" s="294"/>
      <c r="D745" s="294"/>
      <c r="E745" s="294"/>
      <c r="F745" s="294"/>
      <c r="G745" s="294"/>
      <c r="H745" s="294"/>
      <c r="I745" s="294"/>
      <c r="J745" s="294"/>
      <c r="K745" s="294"/>
      <c r="L745" s="294"/>
      <c r="M745" s="295"/>
      <c r="N745" s="46"/>
    </row>
    <row r="746" spans="1:14" ht="20" customHeight="1" thickTop="1" thickBot="1" x14ac:dyDescent="0.35">
      <c r="A746" s="43"/>
      <c r="B746" s="293" t="str">
        <f t="shared" si="2"/>
        <v xml:space="preserve">Describe the last time you felt angry on the job. </v>
      </c>
      <c r="C746" s="294"/>
      <c r="D746" s="294"/>
      <c r="E746" s="294"/>
      <c r="F746" s="294"/>
      <c r="G746" s="294"/>
      <c r="H746" s="294"/>
      <c r="I746" s="294"/>
      <c r="J746" s="294"/>
      <c r="K746" s="294"/>
      <c r="L746" s="294"/>
      <c r="M746" s="295"/>
      <c r="N746" s="46"/>
    </row>
    <row r="747" spans="1:14" ht="20" customHeight="1" thickTop="1" thickBot="1" x14ac:dyDescent="0.35">
      <c r="A747" s="43"/>
      <c r="B747" s="293" t="str">
        <f t="shared" si="2"/>
        <v>Tell me about a decision which you openly disagreed.</v>
      </c>
      <c r="C747" s="294"/>
      <c r="D747" s="294"/>
      <c r="E747" s="294"/>
      <c r="F747" s="294"/>
      <c r="G747" s="294"/>
      <c r="H747" s="294"/>
      <c r="I747" s="294"/>
      <c r="J747" s="294"/>
      <c r="K747" s="294"/>
      <c r="L747" s="294"/>
      <c r="M747" s="295"/>
      <c r="N747" s="46"/>
    </row>
    <row r="748" spans="1:14" ht="20" customHeight="1" thickTop="1" thickBot="1" x14ac:dyDescent="0.35">
      <c r="A748" s="43"/>
      <c r="B748" s="293" t="str">
        <f t="shared" si="2"/>
        <v>What can we expect from you in your first 90 days?</v>
      </c>
      <c r="C748" s="294"/>
      <c r="D748" s="294"/>
      <c r="E748" s="294"/>
      <c r="F748" s="294"/>
      <c r="G748" s="294"/>
      <c r="H748" s="294"/>
      <c r="I748" s="294"/>
      <c r="J748" s="294"/>
      <c r="K748" s="294"/>
      <c r="L748" s="294"/>
      <c r="M748" s="295"/>
      <c r="N748" s="46"/>
    </row>
    <row r="749" spans="1:14" ht="20" customHeight="1" thickTop="1" thickBot="1" x14ac:dyDescent="0.35">
      <c r="A749" s="43"/>
      <c r="B749" s="293" t="str">
        <f t="shared" si="2"/>
        <v>Describe yourself in three words.</v>
      </c>
      <c r="C749" s="294"/>
      <c r="D749" s="294"/>
      <c r="E749" s="294"/>
      <c r="F749" s="294"/>
      <c r="G749" s="294"/>
      <c r="H749" s="294"/>
      <c r="I749" s="294"/>
      <c r="J749" s="294"/>
      <c r="K749" s="294"/>
      <c r="L749" s="294"/>
      <c r="M749" s="295"/>
      <c r="N749" s="46"/>
    </row>
    <row r="750" spans="1:14" ht="20" customHeight="1" thickTop="1" x14ac:dyDescent="0.3">
      <c r="A750" s="43"/>
      <c r="B750" s="44"/>
      <c r="C750" s="44"/>
      <c r="D750" s="44"/>
      <c r="E750" s="44"/>
      <c r="F750" s="44"/>
      <c r="G750" s="44"/>
      <c r="H750" s="45"/>
      <c r="I750" s="44"/>
      <c r="J750" s="44"/>
      <c r="K750" s="44"/>
      <c r="L750" s="44"/>
      <c r="M750" s="44"/>
      <c r="N750" s="46"/>
    </row>
    <row r="751" spans="1:14" ht="20" customHeight="1" x14ac:dyDescent="0.3">
      <c r="A751" s="43"/>
      <c r="B751" s="291" t="s">
        <v>59</v>
      </c>
      <c r="C751" s="291"/>
      <c r="D751" s="291"/>
      <c r="E751" s="291"/>
      <c r="F751" s="291"/>
      <c r="G751" s="291"/>
      <c r="H751" s="291"/>
      <c r="I751" s="291"/>
      <c r="J751" s="291"/>
      <c r="K751" s="291"/>
      <c r="L751" s="291"/>
      <c r="M751" s="291"/>
      <c r="N751" s="46"/>
    </row>
    <row r="752" spans="1:14" ht="20" customHeight="1" x14ac:dyDescent="0.3">
      <c r="A752" s="43"/>
      <c r="B752" s="291"/>
      <c r="C752" s="291"/>
      <c r="D752" s="291"/>
      <c r="E752" s="291"/>
      <c r="F752" s="291"/>
      <c r="G752" s="291"/>
      <c r="H752" s="291"/>
      <c r="I752" s="291"/>
      <c r="J752" s="291"/>
      <c r="K752" s="291"/>
      <c r="L752" s="291"/>
      <c r="M752" s="291"/>
      <c r="N752" s="46"/>
    </row>
    <row r="753" spans="1:14" ht="20" customHeight="1" x14ac:dyDescent="0.3">
      <c r="A753" s="43"/>
      <c r="B753" s="291"/>
      <c r="C753" s="291"/>
      <c r="D753" s="291"/>
      <c r="E753" s="291"/>
      <c r="F753" s="291"/>
      <c r="G753" s="291"/>
      <c r="H753" s="291"/>
      <c r="I753" s="291"/>
      <c r="J753" s="291"/>
      <c r="K753" s="291"/>
      <c r="L753" s="291"/>
      <c r="M753" s="291"/>
      <c r="N753" s="46"/>
    </row>
    <row r="754" spans="1:14" ht="20" customHeight="1" x14ac:dyDescent="0.3">
      <c r="A754" s="50"/>
      <c r="B754" s="51"/>
      <c r="C754" s="51"/>
      <c r="D754" s="51"/>
      <c r="E754" s="51"/>
      <c r="F754" s="51"/>
      <c r="G754" s="51"/>
      <c r="H754" s="52"/>
      <c r="I754" s="51"/>
      <c r="J754" s="51"/>
      <c r="K754" s="51"/>
      <c r="L754" s="51"/>
      <c r="M754" s="51"/>
      <c r="N754" s="53"/>
    </row>
    <row r="755" spans="1:14" ht="30" customHeight="1" x14ac:dyDescent="0.3">
      <c r="A755" s="116" t="s">
        <v>15</v>
      </c>
      <c r="B755" s="292" t="str">
        <f>B2439</f>
        <v xml:space="preserve">Links to standard job interview by HR </v>
      </c>
      <c r="C755" s="292"/>
      <c r="D755" s="292"/>
      <c r="E755" s="292"/>
      <c r="F755" s="292"/>
      <c r="G755" s="292"/>
      <c r="H755" s="292"/>
      <c r="I755" s="292"/>
      <c r="J755" s="292"/>
      <c r="K755" s="292"/>
      <c r="L755" s="292"/>
      <c r="M755" s="117"/>
      <c r="N755" s="118" t="s">
        <v>16</v>
      </c>
    </row>
    <row r="756" spans="1:14" x14ac:dyDescent="0.3">
      <c r="A756" s="43"/>
      <c r="B756" s="44"/>
      <c r="C756" s="44"/>
      <c r="D756" s="44"/>
      <c r="E756" s="44"/>
      <c r="F756" s="44"/>
      <c r="G756" s="44"/>
      <c r="H756" s="45"/>
      <c r="I756" s="44"/>
      <c r="J756" s="44"/>
      <c r="K756" s="44"/>
      <c r="L756" s="44"/>
      <c r="M756" s="44"/>
      <c r="N756" s="46"/>
    </row>
    <row r="757" spans="1:14" ht="13.75" customHeight="1" x14ac:dyDescent="0.3">
      <c r="A757" s="43"/>
      <c r="B757" s="291" t="str">
        <f>B2441</f>
        <v xml:space="preserve">Go online to find more questions for a standard HR job interview. Here are some links to get you started. Check below to narrow your search to the particular job and company so you can be better prepared for a tech interview. Yes, I also can help you practice for a tech interview. Let me help you prepare and practice so you can get that job you deserve! </v>
      </c>
      <c r="C757" s="291"/>
      <c r="D757" s="291"/>
      <c r="E757" s="291"/>
      <c r="F757" s="291"/>
      <c r="G757" s="291"/>
      <c r="H757" s="291"/>
      <c r="I757" s="291"/>
      <c r="J757" s="291"/>
      <c r="K757" s="291"/>
      <c r="L757" s="291"/>
      <c r="M757" s="291"/>
      <c r="N757" s="46"/>
    </row>
    <row r="758" spans="1:14" ht="13.75" customHeight="1" x14ac:dyDescent="0.3">
      <c r="A758" s="43"/>
      <c r="B758" s="291"/>
      <c r="C758" s="291"/>
      <c r="D758" s="291"/>
      <c r="E758" s="291"/>
      <c r="F758" s="291"/>
      <c r="G758" s="291"/>
      <c r="H758" s="291"/>
      <c r="I758" s="291"/>
      <c r="J758" s="291"/>
      <c r="K758" s="291"/>
      <c r="L758" s="291"/>
      <c r="M758" s="291"/>
      <c r="N758" s="46"/>
    </row>
    <row r="759" spans="1:14" ht="13.75" customHeight="1" x14ac:dyDescent="0.3">
      <c r="A759" s="43"/>
      <c r="B759" s="291"/>
      <c r="C759" s="291"/>
      <c r="D759" s="291"/>
      <c r="E759" s="291"/>
      <c r="F759" s="291"/>
      <c r="G759" s="291"/>
      <c r="H759" s="291"/>
      <c r="I759" s="291"/>
      <c r="J759" s="291"/>
      <c r="K759" s="291"/>
      <c r="L759" s="291"/>
      <c r="M759" s="291"/>
      <c r="N759" s="46"/>
    </row>
    <row r="760" spans="1:14" ht="13.75" customHeight="1" x14ac:dyDescent="0.3">
      <c r="A760" s="43"/>
      <c r="B760" s="291"/>
      <c r="C760" s="291"/>
      <c r="D760" s="291"/>
      <c r="E760" s="291"/>
      <c r="F760" s="291"/>
      <c r="G760" s="291"/>
      <c r="H760" s="291"/>
      <c r="I760" s="291"/>
      <c r="J760" s="291"/>
      <c r="K760" s="291"/>
      <c r="L760" s="291"/>
      <c r="M760" s="291"/>
      <c r="N760" s="46"/>
    </row>
    <row r="761" spans="1:14" ht="13.75" customHeight="1" x14ac:dyDescent="0.3">
      <c r="A761" s="43"/>
      <c r="B761" s="291"/>
      <c r="C761" s="291"/>
      <c r="D761" s="291"/>
      <c r="E761" s="291"/>
      <c r="F761" s="291"/>
      <c r="G761" s="291"/>
      <c r="H761" s="291"/>
      <c r="I761" s="291"/>
      <c r="J761" s="291"/>
      <c r="K761" s="291"/>
      <c r="L761" s="291"/>
      <c r="M761" s="291"/>
      <c r="N761" s="46"/>
    </row>
    <row r="762" spans="1:14" x14ac:dyDescent="0.3">
      <c r="A762" s="43"/>
      <c r="B762" s="44"/>
      <c r="C762" s="44"/>
      <c r="D762" s="44"/>
      <c r="E762" s="44"/>
      <c r="F762" s="44"/>
      <c r="G762" s="44"/>
      <c r="H762" s="45"/>
      <c r="I762" s="44"/>
      <c r="J762" s="44"/>
      <c r="K762" s="44"/>
      <c r="L762" s="44"/>
      <c r="M762" s="44"/>
      <c r="N762" s="46"/>
    </row>
    <row r="763" spans="1:14" ht="14" x14ac:dyDescent="0.3">
      <c r="A763" s="43"/>
      <c r="B763" s="285" t="str">
        <f>B2446</f>
        <v>https://www.indeed.com/career-advice/interviewing/top-interview-questions-and-answers</v>
      </c>
      <c r="C763" s="285"/>
      <c r="D763" s="285"/>
      <c r="E763" s="285"/>
      <c r="F763" s="285"/>
      <c r="G763" s="285"/>
      <c r="H763" s="285"/>
      <c r="I763" s="285"/>
      <c r="J763" s="285"/>
      <c r="K763" s="285"/>
      <c r="L763" s="285"/>
      <c r="M763" s="285"/>
      <c r="N763" s="46"/>
    </row>
    <row r="764" spans="1:14" x14ac:dyDescent="0.3">
      <c r="A764" s="43"/>
      <c r="B764" s="126"/>
      <c r="C764" s="126"/>
      <c r="D764" s="126"/>
      <c r="E764" s="126"/>
      <c r="F764" s="126"/>
      <c r="G764" s="126"/>
      <c r="H764" s="126"/>
      <c r="I764" s="126"/>
      <c r="J764" s="126"/>
      <c r="K764" s="126"/>
      <c r="L764" s="126"/>
      <c r="M764" s="126"/>
      <c r="N764" s="46"/>
    </row>
    <row r="765" spans="1:14" ht="13.75" customHeight="1" x14ac:dyDescent="0.3">
      <c r="A765" s="43"/>
      <c r="B765" s="285" t="str">
        <f>B2447</f>
        <v>https://www.monster.com/career-advice/article/top-10-interview-questions-prep</v>
      </c>
      <c r="C765" s="285"/>
      <c r="D765" s="285"/>
      <c r="E765" s="285"/>
      <c r="F765" s="285"/>
      <c r="G765" s="285"/>
      <c r="H765" s="285"/>
      <c r="I765" s="285"/>
      <c r="J765" s="285"/>
      <c r="K765" s="285"/>
      <c r="L765" s="285"/>
      <c r="M765" s="285"/>
      <c r="N765" s="46"/>
    </row>
    <row r="766" spans="1:14" x14ac:dyDescent="0.3">
      <c r="A766" s="43"/>
      <c r="B766" s="126"/>
      <c r="C766" s="126"/>
      <c r="D766" s="126"/>
      <c r="E766" s="126"/>
      <c r="F766" s="126"/>
      <c r="G766" s="126"/>
      <c r="H766" s="126"/>
      <c r="I766" s="126"/>
      <c r="J766" s="126"/>
      <c r="K766" s="126"/>
      <c r="L766" s="126"/>
      <c r="M766" s="126"/>
      <c r="N766" s="46"/>
    </row>
    <row r="767" spans="1:14" ht="13.75" customHeight="1" x14ac:dyDescent="0.3">
      <c r="A767" s="43"/>
      <c r="B767" s="285" t="str">
        <f>B2448</f>
        <v>https://novoresume.com/career-blog/interview-questions-and-best-answers-guide</v>
      </c>
      <c r="C767" s="285"/>
      <c r="D767" s="285"/>
      <c r="E767" s="285"/>
      <c r="F767" s="285"/>
      <c r="G767" s="285"/>
      <c r="H767" s="285"/>
      <c r="I767" s="285"/>
      <c r="J767" s="285"/>
      <c r="K767" s="285"/>
      <c r="L767" s="285"/>
      <c r="M767" s="285"/>
      <c r="N767" s="46"/>
    </row>
    <row r="768" spans="1:14" x14ac:dyDescent="0.3">
      <c r="A768" s="43"/>
      <c r="B768" s="126"/>
      <c r="C768" s="126"/>
      <c r="D768" s="126"/>
      <c r="E768" s="126"/>
      <c r="F768" s="126"/>
      <c r="G768" s="126"/>
      <c r="H768" s="126"/>
      <c r="I768" s="126"/>
      <c r="J768" s="126"/>
      <c r="K768" s="126"/>
      <c r="L768" s="126"/>
      <c r="M768" s="126"/>
      <c r="N768" s="46"/>
    </row>
    <row r="769" spans="1:14" ht="13.75" customHeight="1" x14ac:dyDescent="0.3">
      <c r="A769" s="43"/>
      <c r="B769" s="285" t="str">
        <f>B2449</f>
        <v>https://www.inc.com/jeff-haden/27-most-common-job-interview-questions-and-answers.html</v>
      </c>
      <c r="C769" s="285"/>
      <c r="D769" s="285"/>
      <c r="E769" s="285"/>
      <c r="F769" s="285"/>
      <c r="G769" s="285"/>
      <c r="H769" s="285"/>
      <c r="I769" s="285"/>
      <c r="J769" s="285"/>
      <c r="K769" s="285"/>
      <c r="L769" s="285"/>
      <c r="M769" s="285"/>
      <c r="N769" s="46"/>
    </row>
    <row r="770" spans="1:14" x14ac:dyDescent="0.3">
      <c r="A770" s="43"/>
      <c r="B770" s="126"/>
      <c r="C770" s="126"/>
      <c r="D770" s="126"/>
      <c r="E770" s="126"/>
      <c r="F770" s="126"/>
      <c r="G770" s="126"/>
      <c r="H770" s="126"/>
      <c r="I770" s="126"/>
      <c r="J770" s="126"/>
      <c r="K770" s="126"/>
      <c r="L770" s="126"/>
      <c r="M770" s="126"/>
      <c r="N770" s="46"/>
    </row>
    <row r="771" spans="1:14" ht="13.75" customHeight="1" x14ac:dyDescent="0.3">
      <c r="A771" s="43"/>
      <c r="B771" s="285" t="str">
        <f>B2450</f>
        <v>https://career.guru99.com/how-to-answer-50-most-common-interview-questions/</v>
      </c>
      <c r="C771" s="285"/>
      <c r="D771" s="285"/>
      <c r="E771" s="285"/>
      <c r="F771" s="285"/>
      <c r="G771" s="285"/>
      <c r="H771" s="285"/>
      <c r="I771" s="285"/>
      <c r="J771" s="285"/>
      <c r="K771" s="285"/>
      <c r="L771" s="285"/>
      <c r="M771" s="285"/>
      <c r="N771" s="46"/>
    </row>
    <row r="772" spans="1:14" x14ac:dyDescent="0.3">
      <c r="A772" s="43"/>
      <c r="B772" s="126"/>
      <c r="C772" s="126"/>
      <c r="D772" s="126"/>
      <c r="E772" s="126"/>
      <c r="F772" s="126"/>
      <c r="G772" s="126"/>
      <c r="H772" s="126"/>
      <c r="I772" s="126"/>
      <c r="J772" s="126"/>
      <c r="K772" s="126"/>
      <c r="L772" s="126"/>
      <c r="M772" s="126"/>
      <c r="N772" s="46"/>
    </row>
    <row r="773" spans="1:14" ht="13.75" customHeight="1" x14ac:dyDescent="0.3">
      <c r="A773" s="43"/>
      <c r="B773" s="285" t="str">
        <f>B2451</f>
        <v>https://www.upgrad.com/blog/hr-interview-questions-answers/</v>
      </c>
      <c r="C773" s="285"/>
      <c r="D773" s="285"/>
      <c r="E773" s="285"/>
      <c r="F773" s="285"/>
      <c r="G773" s="285"/>
      <c r="H773" s="285"/>
      <c r="I773" s="285"/>
      <c r="J773" s="285"/>
      <c r="K773" s="285"/>
      <c r="L773" s="285"/>
      <c r="M773" s="285"/>
      <c r="N773" s="46"/>
    </row>
    <row r="774" spans="1:14" x14ac:dyDescent="0.3">
      <c r="A774" s="43"/>
      <c r="B774" s="126"/>
      <c r="C774" s="126"/>
      <c r="D774" s="126"/>
      <c r="E774" s="126"/>
      <c r="F774" s="126"/>
      <c r="G774" s="126"/>
      <c r="H774" s="126"/>
      <c r="I774" s="126"/>
      <c r="J774" s="126"/>
      <c r="K774" s="126"/>
      <c r="L774" s="126"/>
      <c r="M774" s="126"/>
      <c r="N774" s="46"/>
    </row>
    <row r="775" spans="1:14" ht="13.75" customHeight="1" x14ac:dyDescent="0.3">
      <c r="A775" s="43"/>
      <c r="B775" s="285" t="str">
        <f>B2452</f>
        <v>https://hbr.org/2021/11/10-common-job-interview-questions-and-how-to-answer-them</v>
      </c>
      <c r="C775" s="285"/>
      <c r="D775" s="285"/>
      <c r="E775" s="285"/>
      <c r="F775" s="285"/>
      <c r="G775" s="285"/>
      <c r="H775" s="285"/>
      <c r="I775" s="285"/>
      <c r="J775" s="285"/>
      <c r="K775" s="285"/>
      <c r="L775" s="285"/>
      <c r="M775" s="285"/>
      <c r="N775" s="46"/>
    </row>
    <row r="776" spans="1:14" x14ac:dyDescent="0.3">
      <c r="A776" s="43"/>
      <c r="B776" s="126"/>
      <c r="C776" s="126"/>
      <c r="D776" s="126"/>
      <c r="E776" s="126"/>
      <c r="F776" s="126"/>
      <c r="G776" s="126"/>
      <c r="H776" s="126"/>
      <c r="I776" s="126"/>
      <c r="J776" s="126"/>
      <c r="K776" s="126"/>
      <c r="L776" s="126"/>
      <c r="M776" s="126"/>
      <c r="N776" s="46"/>
    </row>
    <row r="777" spans="1:14" ht="13.75" customHeight="1" x14ac:dyDescent="0.3">
      <c r="A777" s="43"/>
      <c r="B777" s="285" t="str">
        <f>B2453</f>
        <v>https://www.themuse.com/advice/interview-questions-and-answers</v>
      </c>
      <c r="C777" s="285"/>
      <c r="D777" s="285"/>
      <c r="E777" s="285"/>
      <c r="F777" s="285"/>
      <c r="G777" s="285"/>
      <c r="H777" s="285"/>
      <c r="I777" s="285"/>
      <c r="J777" s="285"/>
      <c r="K777" s="285"/>
      <c r="L777" s="285"/>
      <c r="M777" s="285"/>
      <c r="N777" s="46"/>
    </row>
    <row r="778" spans="1:14" x14ac:dyDescent="0.3">
      <c r="A778" s="43"/>
      <c r="B778" s="126"/>
      <c r="C778" s="126"/>
      <c r="D778" s="126"/>
      <c r="E778" s="126"/>
      <c r="F778" s="126"/>
      <c r="G778" s="126"/>
      <c r="H778" s="126"/>
      <c r="I778" s="126"/>
      <c r="J778" s="126"/>
      <c r="K778" s="126"/>
      <c r="L778" s="126"/>
      <c r="M778" s="126"/>
      <c r="N778" s="46"/>
    </row>
    <row r="779" spans="1:14" ht="13.75" customHeight="1" x14ac:dyDescent="0.3">
      <c r="A779" s="43"/>
      <c r="B779" s="285" t="str">
        <f>B2454</f>
        <v>https://www.thebalancecareers.com/top-interview-questions-and-best-answers-2061225</v>
      </c>
      <c r="C779" s="285"/>
      <c r="D779" s="285"/>
      <c r="E779" s="285"/>
      <c r="F779" s="285"/>
      <c r="G779" s="285"/>
      <c r="H779" s="285"/>
      <c r="I779" s="285"/>
      <c r="J779" s="285"/>
      <c r="K779" s="285"/>
      <c r="L779" s="285"/>
      <c r="M779" s="285"/>
      <c r="N779" s="46"/>
    </row>
    <row r="780" spans="1:14" x14ac:dyDescent="0.3">
      <c r="A780" s="43"/>
      <c r="B780" s="126"/>
      <c r="C780" s="126"/>
      <c r="D780" s="126"/>
      <c r="E780" s="126"/>
      <c r="F780" s="126"/>
      <c r="G780" s="126"/>
      <c r="H780" s="126"/>
      <c r="I780" s="126"/>
      <c r="J780" s="126"/>
      <c r="K780" s="126"/>
      <c r="L780" s="126"/>
      <c r="M780" s="126"/>
      <c r="N780" s="46"/>
    </row>
    <row r="781" spans="1:14" ht="13.75" customHeight="1" x14ac:dyDescent="0.3">
      <c r="A781" s="43"/>
      <c r="B781" s="285" t="str">
        <f>B2455</f>
        <v>https://www.roberthalf.co.nz/career-advice/interview/common-questions</v>
      </c>
      <c r="C781" s="285"/>
      <c r="D781" s="285"/>
      <c r="E781" s="285"/>
      <c r="F781" s="285"/>
      <c r="G781" s="285"/>
      <c r="H781" s="285"/>
      <c r="I781" s="285"/>
      <c r="J781" s="285"/>
      <c r="K781" s="285"/>
      <c r="L781" s="285"/>
      <c r="M781" s="285"/>
      <c r="N781" s="46"/>
    </row>
    <row r="782" spans="1:14" x14ac:dyDescent="0.3">
      <c r="A782" s="43"/>
      <c r="B782" s="126"/>
      <c r="C782" s="126"/>
      <c r="D782" s="126"/>
      <c r="E782" s="126"/>
      <c r="F782" s="126"/>
      <c r="G782" s="126"/>
      <c r="H782" s="126"/>
      <c r="I782" s="126"/>
      <c r="J782" s="126"/>
      <c r="K782" s="126"/>
      <c r="L782" s="126"/>
      <c r="M782" s="126"/>
      <c r="N782" s="46"/>
    </row>
    <row r="783" spans="1:14" ht="13.75" customHeight="1" x14ac:dyDescent="0.3">
      <c r="A783" s="43"/>
      <c r="B783" s="285" t="str">
        <f>B2456</f>
        <v>https://rocket-resume.com/resources/8-types-of-interview-questions</v>
      </c>
      <c r="C783" s="285"/>
      <c r="D783" s="285"/>
      <c r="E783" s="285"/>
      <c r="F783" s="285"/>
      <c r="G783" s="285"/>
      <c r="H783" s="285"/>
      <c r="I783" s="285"/>
      <c r="J783" s="285"/>
      <c r="K783" s="285"/>
      <c r="L783" s="285"/>
      <c r="M783" s="285"/>
      <c r="N783" s="46"/>
    </row>
    <row r="784" spans="1:14" x14ac:dyDescent="0.3">
      <c r="A784" s="43"/>
      <c r="B784" s="126"/>
      <c r="C784" s="126"/>
      <c r="D784" s="126"/>
      <c r="E784" s="126"/>
      <c r="F784" s="126"/>
      <c r="G784" s="126"/>
      <c r="H784" s="126"/>
      <c r="I784" s="126"/>
      <c r="J784" s="126"/>
      <c r="K784" s="126"/>
      <c r="L784" s="126"/>
      <c r="M784" s="126"/>
      <c r="N784" s="46"/>
    </row>
    <row r="785" spans="1:14" ht="13.75" customHeight="1" x14ac:dyDescent="0.3">
      <c r="A785" s="43"/>
      <c r="B785" s="285" t="str">
        <f>B2457</f>
        <v>https://www.cbinsights.com/research/team-blog/best-job-interview-questions-business-tech/</v>
      </c>
      <c r="C785" s="285"/>
      <c r="D785" s="285"/>
      <c r="E785" s="285"/>
      <c r="F785" s="285"/>
      <c r="G785" s="285"/>
      <c r="H785" s="285"/>
      <c r="I785" s="285"/>
      <c r="J785" s="285"/>
      <c r="K785" s="285"/>
      <c r="L785" s="285"/>
      <c r="M785" s="285"/>
      <c r="N785" s="46"/>
    </row>
    <row r="786" spans="1:14" x14ac:dyDescent="0.3">
      <c r="A786" s="43"/>
      <c r="B786" s="126"/>
      <c r="C786" s="126"/>
      <c r="D786" s="126"/>
      <c r="E786" s="126"/>
      <c r="F786" s="126"/>
      <c r="G786" s="126"/>
      <c r="H786" s="126"/>
      <c r="I786" s="126"/>
      <c r="J786" s="126"/>
      <c r="K786" s="126"/>
      <c r="L786" s="126"/>
      <c r="M786" s="126"/>
      <c r="N786" s="46"/>
    </row>
    <row r="787" spans="1:14" ht="13.75" customHeight="1" x14ac:dyDescent="0.3">
      <c r="A787" s="43"/>
      <c r="B787" s="285" t="str">
        <f>B2458</f>
        <v>https://www.healthecareers.com/articles/career/the-10-toughest-job-interview-questions</v>
      </c>
      <c r="C787" s="285"/>
      <c r="D787" s="285"/>
      <c r="E787" s="285"/>
      <c r="F787" s="285"/>
      <c r="G787" s="285"/>
      <c r="H787" s="285"/>
      <c r="I787" s="285"/>
      <c r="J787" s="285"/>
      <c r="K787" s="285"/>
      <c r="L787" s="285"/>
      <c r="M787" s="285"/>
      <c r="N787" s="46"/>
    </row>
    <row r="788" spans="1:14" x14ac:dyDescent="0.3">
      <c r="A788" s="43"/>
      <c r="B788" s="126"/>
      <c r="C788" s="126"/>
      <c r="D788" s="126"/>
      <c r="E788" s="126"/>
      <c r="F788" s="126"/>
      <c r="G788" s="126"/>
      <c r="H788" s="126"/>
      <c r="I788" s="126"/>
      <c r="J788" s="126"/>
      <c r="K788" s="126"/>
      <c r="L788" s="126"/>
      <c r="M788" s="126"/>
      <c r="N788" s="46"/>
    </row>
    <row r="789" spans="1:14" ht="13.75" customHeight="1" x14ac:dyDescent="0.3">
      <c r="A789" s="43"/>
      <c r="B789" s="285" t="str">
        <f>B2459</f>
        <v>https://zety.com/blog/job-interview-questions-and-answers</v>
      </c>
      <c r="C789" s="285"/>
      <c r="D789" s="285"/>
      <c r="E789" s="285"/>
      <c r="F789" s="285"/>
      <c r="G789" s="285"/>
      <c r="H789" s="285"/>
      <c r="I789" s="285"/>
      <c r="J789" s="285"/>
      <c r="K789" s="285"/>
      <c r="L789" s="285"/>
      <c r="M789" s="285"/>
      <c r="N789" s="46"/>
    </row>
    <row r="790" spans="1:14" x14ac:dyDescent="0.3">
      <c r="A790" s="43"/>
      <c r="B790" s="126"/>
      <c r="C790" s="126"/>
      <c r="D790" s="126"/>
      <c r="E790" s="126"/>
      <c r="F790" s="126"/>
      <c r="G790" s="126"/>
      <c r="H790" s="126"/>
      <c r="I790" s="126"/>
      <c r="J790" s="126"/>
      <c r="K790" s="126"/>
      <c r="L790" s="126"/>
      <c r="M790" s="126"/>
      <c r="N790" s="46"/>
    </row>
    <row r="791" spans="1:14" ht="13.75" customHeight="1" x14ac:dyDescent="0.3">
      <c r="A791" s="43"/>
      <c r="B791" s="285" t="str">
        <f>B2460</f>
        <v>https://www.ramseysolutions.com/career-advice/top-interview-questions-and-answers</v>
      </c>
      <c r="C791" s="285"/>
      <c r="D791" s="285"/>
      <c r="E791" s="285"/>
      <c r="F791" s="285"/>
      <c r="G791" s="285"/>
      <c r="H791" s="285"/>
      <c r="I791" s="285"/>
      <c r="J791" s="285"/>
      <c r="K791" s="285"/>
      <c r="L791" s="285"/>
      <c r="M791" s="285"/>
      <c r="N791" s="46"/>
    </row>
    <row r="792" spans="1:14" x14ac:dyDescent="0.3">
      <c r="A792" s="43"/>
      <c r="B792" s="126"/>
      <c r="C792" s="126"/>
      <c r="D792" s="126"/>
      <c r="E792" s="126"/>
      <c r="F792" s="126"/>
      <c r="G792" s="126"/>
      <c r="H792" s="126"/>
      <c r="I792" s="126"/>
      <c r="J792" s="126"/>
      <c r="K792" s="126"/>
      <c r="L792" s="126"/>
      <c r="M792" s="126"/>
      <c r="N792" s="46"/>
    </row>
    <row r="793" spans="1:14" ht="13.75" customHeight="1" x14ac:dyDescent="0.3">
      <c r="A793" s="43"/>
      <c r="B793" s="285" t="str">
        <f>B2461</f>
        <v>https://www.thejub.com/millennial-career-resources/2018/3/11/common-interview-questions-and-how-to-interview-well</v>
      </c>
      <c r="C793" s="285"/>
      <c r="D793" s="285"/>
      <c r="E793" s="285"/>
      <c r="F793" s="285"/>
      <c r="G793" s="285"/>
      <c r="H793" s="285"/>
      <c r="I793" s="285"/>
      <c r="J793" s="285"/>
      <c r="K793" s="285"/>
      <c r="L793" s="285"/>
      <c r="M793" s="285"/>
      <c r="N793" s="46"/>
    </row>
    <row r="794" spans="1:14" ht="25" customHeight="1" x14ac:dyDescent="0.4">
      <c r="A794" s="43"/>
      <c r="B794" s="127" t="s">
        <v>60</v>
      </c>
      <c r="C794" s="127"/>
      <c r="D794" s="127"/>
      <c r="E794" s="127"/>
      <c r="F794" s="44"/>
      <c r="G794" s="44"/>
      <c r="H794" s="45"/>
      <c r="I794" s="44"/>
      <c r="J794" s="44"/>
      <c r="K794" s="44"/>
      <c r="L794" s="44"/>
      <c r="M794" s="44"/>
      <c r="N794" s="46"/>
    </row>
    <row r="795" spans="1:14" x14ac:dyDescent="0.3">
      <c r="A795" s="43"/>
      <c r="B795" s="286" t="str">
        <f>B2470</f>
        <v xml:space="preserve">To find specific interview questions and answers to prepare for your upcoming tech interview, go to your favorite search engine and enter your job position and "job interview questions and answers." I can help you practice your tech interview. Let's set up a time and help you get that position you have earned. </v>
      </c>
      <c r="C795" s="286"/>
      <c r="D795" s="286"/>
      <c r="E795" s="286"/>
      <c r="F795" s="286"/>
      <c r="G795" s="286"/>
      <c r="H795" s="286"/>
      <c r="I795" s="286"/>
      <c r="J795" s="286"/>
      <c r="K795" s="286"/>
      <c r="L795" s="286"/>
      <c r="M795" s="286"/>
      <c r="N795" s="46"/>
    </row>
    <row r="796" spans="1:14" x14ac:dyDescent="0.3">
      <c r="A796" s="43"/>
      <c r="B796" s="286"/>
      <c r="C796" s="286"/>
      <c r="D796" s="286"/>
      <c r="E796" s="286"/>
      <c r="F796" s="286"/>
      <c r="G796" s="286"/>
      <c r="H796" s="286"/>
      <c r="I796" s="286"/>
      <c r="J796" s="286"/>
      <c r="K796" s="286"/>
      <c r="L796" s="286"/>
      <c r="M796" s="286"/>
      <c r="N796" s="46"/>
    </row>
    <row r="797" spans="1:14" x14ac:dyDescent="0.3">
      <c r="A797" s="43"/>
      <c r="B797" s="286"/>
      <c r="C797" s="286"/>
      <c r="D797" s="286"/>
      <c r="E797" s="286"/>
      <c r="F797" s="286"/>
      <c r="G797" s="286"/>
      <c r="H797" s="286"/>
      <c r="I797" s="286"/>
      <c r="J797" s="286"/>
      <c r="K797" s="286"/>
      <c r="L797" s="286"/>
      <c r="M797" s="286"/>
      <c r="N797" s="46"/>
    </row>
    <row r="798" spans="1:14" x14ac:dyDescent="0.3">
      <c r="A798" s="43"/>
      <c r="B798" s="286"/>
      <c r="C798" s="286"/>
      <c r="D798" s="286"/>
      <c r="E798" s="286"/>
      <c r="F798" s="286"/>
      <c r="G798" s="286"/>
      <c r="H798" s="286"/>
      <c r="I798" s="286"/>
      <c r="J798" s="286"/>
      <c r="K798" s="286"/>
      <c r="L798" s="286"/>
      <c r="M798" s="286"/>
      <c r="N798" s="46"/>
    </row>
    <row r="799" spans="1:14" x14ac:dyDescent="0.3">
      <c r="A799" s="43"/>
      <c r="B799" s="286"/>
      <c r="C799" s="286"/>
      <c r="D799" s="286"/>
      <c r="E799" s="286"/>
      <c r="F799" s="286"/>
      <c r="G799" s="286"/>
      <c r="H799" s="286"/>
      <c r="I799" s="286"/>
      <c r="J799" s="286"/>
      <c r="K799" s="286"/>
      <c r="L799" s="286"/>
      <c r="M799" s="286"/>
      <c r="N799" s="46"/>
    </row>
    <row r="800" spans="1:14" x14ac:dyDescent="0.3">
      <c r="A800" s="43"/>
      <c r="B800" s="286"/>
      <c r="C800" s="286"/>
      <c r="D800" s="286"/>
      <c r="E800" s="286"/>
      <c r="F800" s="286"/>
      <c r="G800" s="286"/>
      <c r="H800" s="286"/>
      <c r="I800" s="286"/>
      <c r="J800" s="286"/>
      <c r="K800" s="286"/>
      <c r="L800" s="286"/>
      <c r="M800" s="286"/>
      <c r="N800" s="46"/>
    </row>
    <row r="801" spans="1:54" x14ac:dyDescent="0.3">
      <c r="A801" s="50"/>
      <c r="B801" s="51"/>
      <c r="C801" s="51"/>
      <c r="D801" s="51"/>
      <c r="E801" s="51"/>
      <c r="F801" s="51"/>
      <c r="G801" s="51"/>
      <c r="H801" s="52"/>
      <c r="I801" s="51"/>
      <c r="J801" s="51"/>
      <c r="K801" s="51"/>
      <c r="L801" s="51"/>
      <c r="M801" s="51"/>
      <c r="N801" s="53"/>
    </row>
    <row r="802" spans="1:54" ht="30" customHeight="1" x14ac:dyDescent="0.3">
      <c r="A802" s="54" t="s">
        <v>15</v>
      </c>
      <c r="B802" s="287" t="s">
        <v>61</v>
      </c>
      <c r="C802" s="287"/>
      <c r="D802" s="287"/>
      <c r="E802" s="287"/>
      <c r="F802" s="287"/>
      <c r="G802" s="287"/>
      <c r="H802" s="287"/>
      <c r="I802" s="287"/>
      <c r="J802" s="287"/>
      <c r="K802" s="287"/>
      <c r="L802" s="287"/>
      <c r="M802" s="55"/>
      <c r="N802" s="56" t="s">
        <v>16</v>
      </c>
    </row>
    <row r="803" spans="1:54" ht="10" customHeight="1" x14ac:dyDescent="0.3">
      <c r="A803" s="43"/>
      <c r="B803" s="44"/>
      <c r="C803" s="44"/>
      <c r="D803" s="44"/>
      <c r="E803" s="44"/>
      <c r="F803" s="44"/>
      <c r="G803" s="44"/>
      <c r="H803" s="45"/>
      <c r="I803" s="44"/>
      <c r="J803" s="44"/>
      <c r="K803" s="44"/>
      <c r="L803" s="44"/>
      <c r="M803" s="44"/>
      <c r="N803" s="46"/>
    </row>
    <row r="804" spans="1:54" ht="20" customHeight="1" x14ac:dyDescent="0.55000000000000004">
      <c r="A804" s="43"/>
      <c r="B804" s="128" t="s">
        <v>62</v>
      </c>
      <c r="C804" s="44"/>
      <c r="D804" s="44"/>
      <c r="E804" s="44"/>
      <c r="F804" s="44"/>
      <c r="G804" s="44"/>
      <c r="H804" s="45"/>
      <c r="I804" s="44"/>
      <c r="J804" s="44"/>
      <c r="K804" s="44"/>
      <c r="L804" s="44"/>
      <c r="M804" s="44"/>
      <c r="N804" s="46"/>
    </row>
    <row r="805" spans="1:54" ht="10" customHeight="1" x14ac:dyDescent="0.55000000000000004">
      <c r="A805" s="43"/>
      <c r="B805" s="129"/>
      <c r="C805" s="44"/>
      <c r="D805" s="44"/>
      <c r="E805" s="44"/>
      <c r="F805" s="44"/>
      <c r="G805" s="44"/>
      <c r="H805" s="45"/>
      <c r="I805" s="44"/>
      <c r="J805" s="44"/>
      <c r="K805" s="44"/>
      <c r="L805" s="44"/>
      <c r="M805" s="44"/>
      <c r="N805" s="46"/>
    </row>
    <row r="806" spans="1:54" ht="20" customHeight="1" x14ac:dyDescent="0.3">
      <c r="A806" s="43"/>
      <c r="B806" s="288" t="s">
        <v>63</v>
      </c>
      <c r="C806" s="288"/>
      <c r="D806" s="288"/>
      <c r="E806" s="288"/>
      <c r="F806" s="288"/>
      <c r="G806" s="288"/>
      <c r="H806" s="288"/>
      <c r="I806" s="288"/>
      <c r="J806" s="288"/>
      <c r="K806" s="288"/>
      <c r="L806" s="288"/>
      <c r="M806" s="288"/>
      <c r="N806" s="46"/>
    </row>
    <row r="807" spans="1:54" ht="20" customHeight="1" x14ac:dyDescent="0.3">
      <c r="A807" s="43"/>
      <c r="B807" s="288"/>
      <c r="C807" s="288"/>
      <c r="D807" s="288"/>
      <c r="E807" s="288"/>
      <c r="F807" s="288"/>
      <c r="G807" s="288"/>
      <c r="H807" s="288"/>
      <c r="I807" s="288"/>
      <c r="J807" s="288"/>
      <c r="K807" s="288"/>
      <c r="L807" s="288"/>
      <c r="M807" s="288"/>
      <c r="N807" s="46"/>
    </row>
    <row r="808" spans="1:54" ht="20" customHeight="1" x14ac:dyDescent="0.3">
      <c r="A808" s="43"/>
      <c r="B808" s="44"/>
      <c r="C808" s="44"/>
      <c r="D808" s="44"/>
      <c r="E808" s="44"/>
      <c r="F808" s="44"/>
      <c r="G808" s="44"/>
      <c r="H808" s="45"/>
      <c r="I808" s="44"/>
      <c r="J808" s="44"/>
      <c r="K808" s="44"/>
      <c r="L808" s="44"/>
      <c r="M808" s="44"/>
      <c r="N808" s="46"/>
      <c r="BB808" s="130"/>
    </row>
    <row r="809" spans="1:54" ht="20" customHeight="1" x14ac:dyDescent="0.3">
      <c r="A809" s="43"/>
      <c r="B809" s="44"/>
      <c r="C809" s="44"/>
      <c r="D809" s="44"/>
      <c r="E809" s="44"/>
      <c r="F809" s="44"/>
      <c r="G809" s="44"/>
      <c r="H809" s="45"/>
      <c r="I809" s="44"/>
      <c r="J809" s="44"/>
      <c r="K809" s="44"/>
      <c r="L809" s="44"/>
      <c r="M809" s="44"/>
      <c r="N809" s="46"/>
      <c r="BB809" s="130"/>
    </row>
    <row r="810" spans="1:54" ht="20" customHeight="1" x14ac:dyDescent="0.3">
      <c r="A810" s="43"/>
      <c r="B810" s="44"/>
      <c r="C810" s="44"/>
      <c r="D810" s="44"/>
      <c r="E810" s="44"/>
      <c r="F810" s="44"/>
      <c r="G810" s="44"/>
      <c r="H810" s="45"/>
      <c r="I810" s="44"/>
      <c r="J810" s="44"/>
      <c r="K810" s="44"/>
      <c r="L810" s="44"/>
      <c r="M810" s="44"/>
      <c r="N810" s="46"/>
      <c r="BB810" s="130"/>
    </row>
    <row r="811" spans="1:54" ht="20" customHeight="1" x14ac:dyDescent="0.3">
      <c r="A811" s="43"/>
      <c r="B811" s="44"/>
      <c r="C811" s="44"/>
      <c r="D811" s="44"/>
      <c r="E811" s="44"/>
      <c r="F811" s="44"/>
      <c r="G811" s="44"/>
      <c r="H811" s="45"/>
      <c r="I811" s="44"/>
      <c r="J811" s="44"/>
      <c r="K811" s="44"/>
      <c r="L811" s="44"/>
      <c r="M811" s="44"/>
      <c r="N811" s="46"/>
      <c r="BB811" s="130"/>
    </row>
    <row r="812" spans="1:54" ht="20" customHeight="1" x14ac:dyDescent="0.3">
      <c r="A812" s="43"/>
      <c r="B812" s="44"/>
      <c r="C812" s="44"/>
      <c r="D812" s="44"/>
      <c r="E812" s="44"/>
      <c r="F812" s="44"/>
      <c r="G812" s="44"/>
      <c r="H812" s="45"/>
      <c r="I812" s="44"/>
      <c r="J812" s="44"/>
      <c r="K812" s="44"/>
      <c r="L812" s="44"/>
      <c r="M812" s="44"/>
      <c r="N812" s="46"/>
      <c r="BB812" s="130"/>
    </row>
    <row r="813" spans="1:54" ht="20" customHeight="1" x14ac:dyDescent="0.3">
      <c r="A813" s="43"/>
      <c r="B813" s="44"/>
      <c r="C813" s="44"/>
      <c r="D813" s="44"/>
      <c r="E813" s="44"/>
      <c r="F813" s="44"/>
      <c r="G813" s="44"/>
      <c r="H813" s="45"/>
      <c r="I813" s="44"/>
      <c r="J813" s="44"/>
      <c r="K813" s="44"/>
      <c r="L813" s="44"/>
      <c r="M813" s="44"/>
      <c r="N813" s="46"/>
    </row>
    <row r="814" spans="1:54" ht="20" customHeight="1" x14ac:dyDescent="0.3">
      <c r="A814" s="43"/>
      <c r="B814" s="44"/>
      <c r="C814" s="44"/>
      <c r="D814" s="44"/>
      <c r="E814" s="44"/>
      <c r="F814" s="44"/>
      <c r="G814" s="44"/>
      <c r="H814" s="45"/>
      <c r="I814" s="44"/>
      <c r="J814" s="44"/>
      <c r="K814" s="44"/>
      <c r="L814" s="44"/>
      <c r="M814" s="44"/>
      <c r="N814" s="46"/>
    </row>
    <row r="815" spans="1:54" ht="20" customHeight="1" x14ac:dyDescent="0.3">
      <c r="A815" s="43"/>
      <c r="B815" s="44"/>
      <c r="C815" s="44"/>
      <c r="D815" s="44"/>
      <c r="E815" s="44"/>
      <c r="F815" s="44"/>
      <c r="G815" s="44"/>
      <c r="H815" s="45"/>
      <c r="I815" s="44"/>
      <c r="J815" s="44"/>
      <c r="K815" s="44"/>
      <c r="L815" s="44"/>
      <c r="M815" s="44"/>
      <c r="N815" s="46"/>
    </row>
    <row r="816" spans="1:54" ht="20" customHeight="1" x14ac:dyDescent="0.3">
      <c r="A816" s="43"/>
      <c r="B816" s="44"/>
      <c r="C816" s="44"/>
      <c r="D816" s="44"/>
      <c r="E816" s="44"/>
      <c r="F816" s="44"/>
      <c r="G816" s="44"/>
      <c r="H816" s="45"/>
      <c r="I816" s="44"/>
      <c r="J816" s="44"/>
      <c r="K816" s="44"/>
      <c r="L816" s="44"/>
      <c r="M816" s="44"/>
      <c r="N816" s="46"/>
    </row>
    <row r="817" spans="1:14" ht="20" customHeight="1" x14ac:dyDescent="0.3">
      <c r="A817" s="43"/>
      <c r="B817" s="44"/>
      <c r="C817" s="44"/>
      <c r="D817" s="44"/>
      <c r="E817" s="44"/>
      <c r="F817" s="44"/>
      <c r="G817" s="44"/>
      <c r="H817" s="45"/>
      <c r="I817" s="44"/>
      <c r="J817" s="44"/>
      <c r="K817" s="44"/>
      <c r="L817" s="44"/>
      <c r="M817" s="44"/>
      <c r="N817" s="46"/>
    </row>
    <row r="818" spans="1:14" ht="20" customHeight="1" x14ac:dyDescent="0.3">
      <c r="A818" s="43"/>
      <c r="B818" s="131"/>
      <c r="C818" s="131"/>
      <c r="D818" s="131"/>
      <c r="E818" s="131"/>
      <c r="F818" s="131"/>
      <c r="G818" s="131"/>
      <c r="H818" s="131"/>
      <c r="I818" s="131"/>
      <c r="J818" s="131"/>
      <c r="K818" s="131"/>
      <c r="L818" s="131"/>
      <c r="M818" s="131"/>
      <c r="N818" s="46"/>
    </row>
    <row r="819" spans="1:14" ht="20" customHeight="1" x14ac:dyDescent="0.3">
      <c r="A819" s="43"/>
      <c r="B819" s="131"/>
      <c r="C819" s="131"/>
      <c r="D819" s="131"/>
      <c r="E819" s="131"/>
      <c r="F819" s="131"/>
      <c r="G819" s="131"/>
      <c r="H819" s="131"/>
      <c r="I819" s="131"/>
      <c r="J819" s="131"/>
      <c r="K819" s="131"/>
      <c r="L819" s="131"/>
      <c r="M819" s="131"/>
      <c r="N819" s="46"/>
    </row>
    <row r="820" spans="1:14" ht="20" customHeight="1" x14ac:dyDescent="0.3">
      <c r="A820" s="43"/>
      <c r="B820" s="131"/>
      <c r="C820" s="131"/>
      <c r="D820" s="131"/>
      <c r="E820" s="131"/>
      <c r="F820" s="131"/>
      <c r="G820" s="131"/>
      <c r="H820" s="131"/>
      <c r="I820" s="131"/>
      <c r="J820" s="131"/>
      <c r="K820" s="131"/>
      <c r="L820" s="131"/>
      <c r="M820" s="131"/>
      <c r="N820" s="46"/>
    </row>
    <row r="821" spans="1:14" ht="20" customHeight="1" x14ac:dyDescent="0.3">
      <c r="A821" s="43"/>
      <c r="B821" s="131"/>
      <c r="C821" s="131"/>
      <c r="D821" s="131"/>
      <c r="E821" s="131"/>
      <c r="F821" s="131"/>
      <c r="G821" s="131"/>
      <c r="H821" s="131"/>
      <c r="I821" s="131"/>
      <c r="J821" s="131"/>
      <c r="K821" s="131"/>
      <c r="L821" s="131"/>
      <c r="M821" s="131"/>
      <c r="N821" s="46"/>
    </row>
    <row r="822" spans="1:14" ht="20" customHeight="1" x14ac:dyDescent="0.3">
      <c r="A822" s="43"/>
      <c r="B822" s="131"/>
      <c r="C822" s="131"/>
      <c r="D822" s="131"/>
      <c r="E822" s="131"/>
      <c r="F822" s="131"/>
      <c r="G822" s="131"/>
      <c r="H822" s="131"/>
      <c r="I822" s="131"/>
      <c r="J822" s="131"/>
      <c r="K822" s="131"/>
      <c r="L822" s="131"/>
      <c r="M822" s="131"/>
      <c r="N822" s="46"/>
    </row>
    <row r="823" spans="1:14" ht="20" customHeight="1" x14ac:dyDescent="0.3">
      <c r="A823" s="43"/>
      <c r="B823" s="131"/>
      <c r="C823" s="131"/>
      <c r="D823" s="131"/>
      <c r="E823" s="131"/>
      <c r="F823" s="131"/>
      <c r="G823" s="131"/>
      <c r="H823" s="131"/>
      <c r="I823" s="131"/>
      <c r="J823" s="131"/>
      <c r="K823" s="131"/>
      <c r="L823" s="131"/>
      <c r="M823" s="131"/>
      <c r="N823" s="46"/>
    </row>
    <row r="824" spans="1:14" ht="20" customHeight="1" x14ac:dyDescent="0.3">
      <c r="A824" s="43"/>
      <c r="B824" s="131"/>
      <c r="C824" s="131"/>
      <c r="D824" s="131"/>
      <c r="E824" s="131"/>
      <c r="F824" s="131"/>
      <c r="G824" s="131"/>
      <c r="H824" s="131"/>
      <c r="I824" s="131"/>
      <c r="J824" s="131"/>
      <c r="K824" s="131"/>
      <c r="L824" s="131"/>
      <c r="M824" s="131"/>
      <c r="N824" s="46"/>
    </row>
    <row r="825" spans="1:14" ht="20" customHeight="1" x14ac:dyDescent="0.3">
      <c r="A825" s="43"/>
      <c r="B825" s="131"/>
      <c r="C825" s="131"/>
      <c r="D825" s="131"/>
      <c r="E825" s="131"/>
      <c r="F825" s="131"/>
      <c r="G825" s="131"/>
      <c r="H825" s="131"/>
      <c r="I825" s="131"/>
      <c r="J825" s="131"/>
      <c r="K825" s="131"/>
      <c r="L825" s="131"/>
      <c r="M825" s="131"/>
      <c r="N825" s="46"/>
    </row>
    <row r="826" spans="1:14" ht="20" customHeight="1" x14ac:dyDescent="0.3">
      <c r="A826" s="43"/>
      <c r="B826" s="131"/>
      <c r="C826" s="131"/>
      <c r="D826" s="131"/>
      <c r="E826" s="131"/>
      <c r="F826" s="131"/>
      <c r="G826" s="131"/>
      <c r="H826" s="131"/>
      <c r="I826" s="131"/>
      <c r="J826" s="131"/>
      <c r="K826" s="131"/>
      <c r="L826" s="131"/>
      <c r="M826" s="131"/>
      <c r="N826" s="46"/>
    </row>
    <row r="827" spans="1:14" ht="20" customHeight="1" x14ac:dyDescent="0.3">
      <c r="A827" s="43"/>
      <c r="B827" s="131"/>
      <c r="C827" s="131"/>
      <c r="D827" s="131"/>
      <c r="E827" s="131"/>
      <c r="F827" s="131"/>
      <c r="G827" s="131"/>
      <c r="H827" s="131"/>
      <c r="I827" s="131"/>
      <c r="J827" s="131"/>
      <c r="K827" s="131"/>
      <c r="L827" s="131"/>
      <c r="M827" s="131"/>
      <c r="N827" s="46"/>
    </row>
    <row r="828" spans="1:14" ht="20" customHeight="1" x14ac:dyDescent="0.3">
      <c r="A828" s="43"/>
      <c r="B828" s="131"/>
      <c r="C828" s="131"/>
      <c r="D828" s="131"/>
      <c r="E828" s="131"/>
      <c r="F828" s="131"/>
      <c r="G828" s="131"/>
      <c r="H828" s="131"/>
      <c r="I828" s="131"/>
      <c r="J828" s="131"/>
      <c r="K828" s="131"/>
      <c r="L828" s="131"/>
      <c r="M828" s="131"/>
      <c r="N828" s="46"/>
    </row>
    <row r="829" spans="1:14" ht="20" customHeight="1" x14ac:dyDescent="0.3">
      <c r="A829" s="43"/>
      <c r="B829" s="131"/>
      <c r="C829" s="131"/>
      <c r="D829" s="131"/>
      <c r="E829" s="131"/>
      <c r="F829" s="131"/>
      <c r="G829" s="131"/>
      <c r="H829" s="131"/>
      <c r="I829" s="131"/>
      <c r="J829" s="131"/>
      <c r="K829" s="131"/>
      <c r="L829" s="131"/>
      <c r="M829" s="131"/>
      <c r="N829" s="46"/>
    </row>
    <row r="830" spans="1:14" ht="20" customHeight="1" x14ac:dyDescent="0.3">
      <c r="A830" s="43"/>
      <c r="B830" s="131"/>
      <c r="C830" s="131"/>
      <c r="D830" s="131"/>
      <c r="E830" s="131"/>
      <c r="F830" s="131"/>
      <c r="G830" s="131"/>
      <c r="H830" s="131"/>
      <c r="I830" s="131"/>
      <c r="J830" s="131"/>
      <c r="K830" s="131"/>
      <c r="L830" s="131"/>
      <c r="M830" s="131"/>
      <c r="N830" s="46"/>
    </row>
    <row r="831" spans="1:14" ht="20" customHeight="1" x14ac:dyDescent="0.3">
      <c r="A831" s="43"/>
      <c r="B831" s="131"/>
      <c r="C831" s="131"/>
      <c r="D831" s="131"/>
      <c r="E831" s="131"/>
      <c r="F831" s="131"/>
      <c r="G831" s="131"/>
      <c r="H831" s="131"/>
      <c r="I831" s="131"/>
      <c r="J831" s="131"/>
      <c r="K831" s="131"/>
      <c r="L831" s="131"/>
      <c r="M831" s="131"/>
      <c r="N831" s="46"/>
    </row>
    <row r="832" spans="1:14" ht="20" customHeight="1" x14ac:dyDescent="0.3">
      <c r="A832" s="43"/>
      <c r="B832" s="131"/>
      <c r="C832" s="131"/>
      <c r="D832" s="131"/>
      <c r="E832" s="131"/>
      <c r="F832" s="131"/>
      <c r="G832" s="131"/>
      <c r="H832" s="131"/>
      <c r="I832" s="131"/>
      <c r="J832" s="131"/>
      <c r="K832" s="131"/>
      <c r="L832" s="131"/>
      <c r="M832" s="131"/>
      <c r="N832" s="46"/>
    </row>
    <row r="833" spans="1:64" ht="20" customHeight="1" x14ac:dyDescent="0.3">
      <c r="A833" s="43"/>
      <c r="B833" s="131"/>
      <c r="C833" s="131"/>
      <c r="D833" s="131"/>
      <c r="E833" s="131"/>
      <c r="F833" s="131"/>
      <c r="G833" s="131"/>
      <c r="H833" s="131"/>
      <c r="I833" s="131"/>
      <c r="J833" s="131"/>
      <c r="K833" s="131"/>
      <c r="L833" s="131"/>
      <c r="M833" s="131"/>
      <c r="N833" s="46"/>
    </row>
    <row r="834" spans="1:64" ht="30" customHeight="1" x14ac:dyDescent="0.3">
      <c r="A834" s="43"/>
      <c r="B834" s="131"/>
      <c r="C834" s="289" t="s">
        <v>64</v>
      </c>
      <c r="D834" s="289"/>
      <c r="E834" s="289"/>
      <c r="F834" s="289"/>
      <c r="G834" s="289"/>
      <c r="H834" s="289"/>
      <c r="I834" s="289"/>
      <c r="J834" s="289"/>
      <c r="K834" s="289"/>
      <c r="L834" s="289"/>
      <c r="M834" s="131"/>
      <c r="N834" s="46"/>
    </row>
    <row r="835" spans="1:64" ht="10" customHeight="1" x14ac:dyDescent="0.3">
      <c r="A835" s="43"/>
      <c r="B835" s="131"/>
      <c r="C835" s="131"/>
      <c r="D835" s="131"/>
      <c r="E835" s="131"/>
      <c r="F835" s="131"/>
      <c r="G835" s="131"/>
      <c r="H835" s="131"/>
      <c r="I835" s="131"/>
      <c r="J835" s="131"/>
      <c r="K835" s="131"/>
      <c r="L835" s="131"/>
      <c r="M835" s="131"/>
      <c r="N835" s="46"/>
    </row>
    <row r="836" spans="1:64" ht="30" customHeight="1" x14ac:dyDescent="0.3">
      <c r="A836" s="132" t="s">
        <v>15</v>
      </c>
      <c r="B836" s="290" t="s">
        <v>65</v>
      </c>
      <c r="C836" s="290"/>
      <c r="D836" s="290"/>
      <c r="E836" s="290"/>
      <c r="F836" s="290"/>
      <c r="G836" s="290"/>
      <c r="H836" s="133"/>
      <c r="I836" s="134"/>
      <c r="J836" s="134"/>
      <c r="K836" s="134"/>
      <c r="L836" s="134"/>
      <c r="M836" s="135"/>
      <c r="N836" s="136" t="s">
        <v>66</v>
      </c>
    </row>
    <row r="837" spans="1:64" ht="10.25" customHeight="1" x14ac:dyDescent="0.3">
      <c r="A837" s="137"/>
      <c r="B837" s="138"/>
      <c r="C837" s="138"/>
      <c r="D837" s="138"/>
      <c r="E837" s="138"/>
      <c r="F837" s="138"/>
      <c r="G837" s="138"/>
      <c r="H837" s="139"/>
      <c r="I837" s="138"/>
      <c r="J837" s="138"/>
      <c r="K837" s="138"/>
      <c r="L837" s="138"/>
      <c r="M837" s="138"/>
      <c r="N837" s="140"/>
    </row>
    <row r="838" spans="1:64" ht="30" customHeight="1" x14ac:dyDescent="0.45">
      <c r="A838" s="137"/>
      <c r="B838" s="278" t="s">
        <v>67</v>
      </c>
      <c r="C838" s="278"/>
      <c r="D838" s="278"/>
      <c r="E838" s="278"/>
      <c r="F838" s="278"/>
      <c r="G838" s="278"/>
      <c r="H838" s="278"/>
      <c r="I838" s="278"/>
      <c r="J838" s="278"/>
      <c r="K838" s="278"/>
      <c r="L838" s="278"/>
      <c r="M838" s="278"/>
      <c r="N838" s="140"/>
      <c r="BB838" s="141"/>
      <c r="BE838" s="48"/>
    </row>
    <row r="839" spans="1:64" ht="20" customHeight="1" x14ac:dyDescent="0.3">
      <c r="A839" s="137"/>
      <c r="B839" s="279" t="s">
        <v>68</v>
      </c>
      <c r="C839" s="279"/>
      <c r="D839" s="279"/>
      <c r="E839" s="279"/>
      <c r="F839" s="279"/>
      <c r="G839" s="279"/>
      <c r="H839" s="142"/>
      <c r="I839" s="142"/>
      <c r="J839" s="142"/>
      <c r="K839" s="142"/>
      <c r="L839" s="142"/>
      <c r="M839" s="142"/>
      <c r="N839" s="140"/>
    </row>
    <row r="840" spans="1:64" ht="20" customHeight="1" x14ac:dyDescent="0.3">
      <c r="A840" s="137"/>
      <c r="B840" s="279"/>
      <c r="C840" s="279"/>
      <c r="D840" s="279"/>
      <c r="E840" s="279"/>
      <c r="F840" s="279"/>
      <c r="G840" s="279"/>
      <c r="H840" s="142"/>
      <c r="I840" s="142"/>
      <c r="J840" s="142"/>
      <c r="K840" s="142"/>
      <c r="L840" s="142"/>
      <c r="M840" s="142"/>
      <c r="N840" s="140"/>
      <c r="BB840" s="143"/>
      <c r="BJ840" s="143"/>
      <c r="BK840" s="143"/>
      <c r="BL840" s="143"/>
    </row>
    <row r="841" spans="1:64" ht="20" customHeight="1" x14ac:dyDescent="0.3">
      <c r="A841" s="137"/>
      <c r="B841" s="279"/>
      <c r="C841" s="279"/>
      <c r="D841" s="279"/>
      <c r="E841" s="279"/>
      <c r="F841" s="279"/>
      <c r="G841" s="279"/>
      <c r="H841" s="142"/>
      <c r="I841" s="142"/>
      <c r="J841" s="142"/>
      <c r="K841" s="142"/>
      <c r="L841" s="142"/>
      <c r="M841" s="142"/>
      <c r="N841" s="140"/>
      <c r="BB841" s="143"/>
      <c r="BJ841" s="143"/>
      <c r="BK841" s="143"/>
      <c r="BL841" s="143"/>
    </row>
    <row r="842" spans="1:64" ht="20" customHeight="1" x14ac:dyDescent="0.3">
      <c r="A842" s="137"/>
      <c r="B842" s="279"/>
      <c r="C842" s="279"/>
      <c r="D842" s="279"/>
      <c r="E842" s="279"/>
      <c r="F842" s="279"/>
      <c r="G842" s="279"/>
      <c r="H842" s="142"/>
      <c r="I842" s="142"/>
      <c r="J842" s="142"/>
      <c r="K842" s="142"/>
      <c r="L842" s="142"/>
      <c r="M842" s="142"/>
      <c r="N842" s="140"/>
      <c r="BB842" s="143"/>
      <c r="BJ842" s="143"/>
      <c r="BK842" s="143"/>
      <c r="BL842" s="143"/>
    </row>
    <row r="843" spans="1:64" ht="20" customHeight="1" x14ac:dyDescent="0.3">
      <c r="A843" s="137"/>
      <c r="B843" s="279"/>
      <c r="C843" s="279"/>
      <c r="D843" s="279"/>
      <c r="E843" s="279"/>
      <c r="F843" s="279"/>
      <c r="G843" s="279"/>
      <c r="H843" s="142"/>
      <c r="I843" s="142"/>
      <c r="J843" s="142"/>
      <c r="K843" s="142"/>
      <c r="L843" s="142"/>
      <c r="M843" s="142"/>
      <c r="N843" s="140"/>
    </row>
    <row r="844" spans="1:64" ht="20" customHeight="1" x14ac:dyDescent="0.3">
      <c r="A844" s="137"/>
      <c r="B844" s="279"/>
      <c r="C844" s="279"/>
      <c r="D844" s="279"/>
      <c r="E844" s="279"/>
      <c r="F844" s="279"/>
      <c r="G844" s="279"/>
      <c r="H844" s="144"/>
      <c r="I844" s="145"/>
      <c r="J844" s="145"/>
      <c r="K844" s="145"/>
      <c r="L844" s="145"/>
      <c r="M844" s="142"/>
      <c r="N844" s="140"/>
      <c r="BB844" s="48"/>
    </row>
    <row r="845" spans="1:64" ht="20" customHeight="1" x14ac:dyDescent="0.3">
      <c r="A845" s="137"/>
      <c r="B845" s="279"/>
      <c r="C845" s="279"/>
      <c r="D845" s="279"/>
      <c r="E845" s="279"/>
      <c r="F845" s="279"/>
      <c r="G845" s="279"/>
      <c r="H845" s="144"/>
      <c r="I845" s="145"/>
      <c r="J845" s="145"/>
      <c r="K845" s="145"/>
      <c r="L845" s="145"/>
      <c r="M845" s="142"/>
      <c r="N845" s="140"/>
      <c r="BB845" s="48"/>
    </row>
    <row r="846" spans="1:64" ht="20" customHeight="1" x14ac:dyDescent="0.3">
      <c r="A846" s="137"/>
      <c r="B846" s="279"/>
      <c r="C846" s="279"/>
      <c r="D846" s="279"/>
      <c r="E846" s="279"/>
      <c r="F846" s="279"/>
      <c r="G846" s="279"/>
      <c r="H846" s="144"/>
      <c r="I846" s="145"/>
      <c r="J846" s="145"/>
      <c r="K846" s="145"/>
      <c r="L846" s="145"/>
      <c r="M846" s="142"/>
      <c r="N846" s="140"/>
      <c r="BB846" s="48"/>
    </row>
    <row r="847" spans="1:64" ht="18" customHeight="1" x14ac:dyDescent="0.3">
      <c r="A847" s="137"/>
      <c r="B847" s="146" t="s">
        <v>69</v>
      </c>
      <c r="C847" s="147" t="s">
        <v>70</v>
      </c>
      <c r="D847" s="145"/>
      <c r="E847" s="145"/>
      <c r="F847" s="145"/>
      <c r="G847" s="145"/>
      <c r="H847" s="144"/>
      <c r="I847" s="145"/>
      <c r="J847" s="280" t="s">
        <v>71</v>
      </c>
      <c r="K847" s="280"/>
      <c r="L847" s="280"/>
      <c r="M847" s="280"/>
      <c r="N847" s="140"/>
      <c r="BB847" s="48"/>
    </row>
    <row r="848" spans="1:64" ht="18" customHeight="1" x14ac:dyDescent="0.3">
      <c r="A848" s="137"/>
      <c r="B848" s="146" t="s">
        <v>69</v>
      </c>
      <c r="C848" s="147" t="s">
        <v>72</v>
      </c>
      <c r="D848" s="145"/>
      <c r="E848" s="145"/>
      <c r="F848" s="145"/>
      <c r="G848" s="145"/>
      <c r="H848" s="144"/>
      <c r="I848" s="145"/>
      <c r="J848" s="280"/>
      <c r="K848" s="280"/>
      <c r="L848" s="280"/>
      <c r="M848" s="280"/>
      <c r="N848" s="140"/>
      <c r="BB848" s="48"/>
    </row>
    <row r="849" spans="1:54" ht="18" customHeight="1" x14ac:dyDescent="0.3">
      <c r="A849" s="137"/>
      <c r="B849" s="146" t="s">
        <v>69</v>
      </c>
      <c r="C849" s="147" t="s">
        <v>73</v>
      </c>
      <c r="D849" s="145"/>
      <c r="E849" s="145"/>
      <c r="F849" s="145"/>
      <c r="G849" s="145"/>
      <c r="H849" s="144"/>
      <c r="I849" s="145"/>
      <c r="J849" s="280"/>
      <c r="K849" s="280"/>
      <c r="L849" s="280"/>
      <c r="M849" s="280"/>
      <c r="N849" s="140"/>
      <c r="BB849" s="48"/>
    </row>
    <row r="850" spans="1:54" ht="18" customHeight="1" x14ac:dyDescent="0.3">
      <c r="A850" s="137"/>
      <c r="B850" s="146" t="s">
        <v>69</v>
      </c>
      <c r="C850" s="147" t="s">
        <v>74</v>
      </c>
      <c r="D850" s="145"/>
      <c r="E850" s="145"/>
      <c r="F850" s="145"/>
      <c r="G850" s="145"/>
      <c r="H850" s="144"/>
      <c r="I850" s="145"/>
      <c r="J850" s="280"/>
      <c r="K850" s="280"/>
      <c r="L850" s="280"/>
      <c r="M850" s="280"/>
      <c r="N850" s="140"/>
      <c r="BB850" s="48"/>
    </row>
    <row r="851" spans="1:54" ht="18" customHeight="1" x14ac:dyDescent="0.3">
      <c r="A851" s="137"/>
      <c r="B851" s="146" t="s">
        <v>69</v>
      </c>
      <c r="C851" s="147" t="s">
        <v>75</v>
      </c>
      <c r="D851" s="145"/>
      <c r="E851" s="145"/>
      <c r="F851" s="145"/>
      <c r="G851" s="145"/>
      <c r="H851" s="144"/>
      <c r="I851" s="145"/>
      <c r="J851" s="280"/>
      <c r="K851" s="280"/>
      <c r="L851" s="280"/>
      <c r="M851" s="280"/>
      <c r="N851" s="140"/>
      <c r="BB851" s="48"/>
    </row>
    <row r="852" spans="1:54" ht="18" customHeight="1" x14ac:dyDescent="0.3">
      <c r="A852" s="137"/>
      <c r="B852" s="146" t="s">
        <v>69</v>
      </c>
      <c r="C852" s="147" t="s">
        <v>76</v>
      </c>
      <c r="D852" s="145"/>
      <c r="E852" s="145"/>
      <c r="F852" s="145"/>
      <c r="G852" s="145"/>
      <c r="H852" s="144"/>
      <c r="I852" s="145"/>
      <c r="J852" s="280"/>
      <c r="K852" s="280"/>
      <c r="L852" s="280"/>
      <c r="M852" s="280"/>
      <c r="N852" s="140"/>
      <c r="BB852" s="48"/>
    </row>
    <row r="853" spans="1:54" ht="30" customHeight="1" x14ac:dyDescent="0.3">
      <c r="A853" s="137"/>
      <c r="B853" s="148" t="s">
        <v>77</v>
      </c>
      <c r="C853" s="145"/>
      <c r="D853" s="145"/>
      <c r="E853" s="145"/>
      <c r="F853" s="145"/>
      <c r="G853" s="145"/>
      <c r="H853" s="144"/>
      <c r="I853" s="145"/>
      <c r="J853" s="145"/>
      <c r="K853" s="145"/>
      <c r="L853" s="145"/>
      <c r="M853" s="142"/>
      <c r="N853" s="140"/>
      <c r="BB853" s="48"/>
    </row>
    <row r="854" spans="1:54" ht="20" customHeight="1" x14ac:dyDescent="0.3">
      <c r="A854" s="137"/>
      <c r="B854" s="279" t="s">
        <v>78</v>
      </c>
      <c r="C854" s="279"/>
      <c r="D854" s="279"/>
      <c r="E854" s="279"/>
      <c r="F854" s="279"/>
      <c r="G854" s="279"/>
      <c r="H854" s="279"/>
      <c r="I854" s="279"/>
      <c r="J854" s="279"/>
      <c r="K854" s="279"/>
      <c r="L854" s="279"/>
      <c r="M854" s="279"/>
      <c r="N854" s="140"/>
      <c r="BB854" s="48"/>
    </row>
    <row r="855" spans="1:54" ht="20" customHeight="1" x14ac:dyDescent="0.3">
      <c r="A855" s="137"/>
      <c r="B855" s="279"/>
      <c r="C855" s="279"/>
      <c r="D855" s="279"/>
      <c r="E855" s="279"/>
      <c r="F855" s="279"/>
      <c r="G855" s="279"/>
      <c r="H855" s="279"/>
      <c r="I855" s="279"/>
      <c r="J855" s="279"/>
      <c r="K855" s="279"/>
      <c r="L855" s="279"/>
      <c r="M855" s="279"/>
      <c r="N855" s="140"/>
      <c r="BB855" s="48"/>
    </row>
    <row r="856" spans="1:54" ht="20" customHeight="1" x14ac:dyDescent="0.3">
      <c r="A856" s="137"/>
      <c r="B856" s="279"/>
      <c r="C856" s="279"/>
      <c r="D856" s="279"/>
      <c r="E856" s="279"/>
      <c r="F856" s="279"/>
      <c r="G856" s="279"/>
      <c r="H856" s="279"/>
      <c r="I856" s="279"/>
      <c r="J856" s="279"/>
      <c r="K856" s="279"/>
      <c r="L856" s="279"/>
      <c r="M856" s="279"/>
      <c r="N856" s="140"/>
      <c r="BB856" s="48"/>
    </row>
    <row r="857" spans="1:54" ht="20" customHeight="1" x14ac:dyDescent="0.3">
      <c r="A857" s="137"/>
      <c r="B857" s="149"/>
      <c r="C857" s="150"/>
      <c r="D857" s="150"/>
      <c r="E857" s="150"/>
      <c r="F857" s="150"/>
      <c r="G857" s="150"/>
      <c r="H857" s="150"/>
      <c r="I857" s="281" t="s">
        <v>79</v>
      </c>
      <c r="J857" s="281"/>
      <c r="K857" s="281"/>
      <c r="L857" s="281"/>
      <c r="M857" s="281"/>
      <c r="N857" s="140"/>
      <c r="BB857" s="48"/>
    </row>
    <row r="858" spans="1:54" ht="20" customHeight="1" x14ac:dyDescent="0.3">
      <c r="A858" s="137"/>
      <c r="B858" s="149"/>
      <c r="C858" s="150"/>
      <c r="D858" s="150"/>
      <c r="E858" s="150"/>
      <c r="F858" s="150"/>
      <c r="G858" s="150"/>
      <c r="H858" s="151"/>
      <c r="I858" s="281"/>
      <c r="J858" s="281"/>
      <c r="K858" s="281"/>
      <c r="L858" s="281"/>
      <c r="M858" s="281"/>
      <c r="N858" s="140"/>
      <c r="BB858" s="48"/>
    </row>
    <row r="859" spans="1:54" ht="20" customHeight="1" x14ac:dyDescent="0.3">
      <c r="A859" s="137"/>
      <c r="B859" s="149"/>
      <c r="C859" s="150"/>
      <c r="D859" s="150"/>
      <c r="E859" s="150"/>
      <c r="F859" s="150"/>
      <c r="G859" s="150"/>
      <c r="H859" s="151"/>
      <c r="I859" s="281"/>
      <c r="J859" s="281"/>
      <c r="K859" s="281"/>
      <c r="L859" s="281"/>
      <c r="M859" s="281"/>
      <c r="N859" s="140"/>
      <c r="BB859" s="48"/>
    </row>
    <row r="860" spans="1:54" ht="20" customHeight="1" x14ac:dyDescent="0.3">
      <c r="A860" s="137"/>
      <c r="B860" s="149"/>
      <c r="C860" s="150"/>
      <c r="D860" s="150"/>
      <c r="E860" s="150"/>
      <c r="F860" s="150"/>
      <c r="G860" s="150"/>
      <c r="H860" s="151"/>
      <c r="I860" s="281"/>
      <c r="J860" s="281"/>
      <c r="K860" s="281"/>
      <c r="L860" s="281"/>
      <c r="M860" s="281"/>
      <c r="N860" s="140"/>
      <c r="BB860" s="48"/>
    </row>
    <row r="861" spans="1:54" ht="20" customHeight="1" x14ac:dyDescent="0.3">
      <c r="A861" s="137"/>
      <c r="B861" s="149"/>
      <c r="C861" s="150"/>
      <c r="D861" s="150"/>
      <c r="E861" s="150"/>
      <c r="F861" s="150"/>
      <c r="G861" s="150"/>
      <c r="H861" s="151"/>
      <c r="I861" s="281"/>
      <c r="J861" s="281"/>
      <c r="K861" s="281"/>
      <c r="L861" s="281"/>
      <c r="M861" s="281"/>
      <c r="N861" s="140"/>
      <c r="BB861" s="48"/>
    </row>
    <row r="862" spans="1:54" ht="20" customHeight="1" x14ac:dyDescent="0.3">
      <c r="A862" s="137"/>
      <c r="B862" s="149"/>
      <c r="C862" s="150"/>
      <c r="D862" s="150"/>
      <c r="E862" s="150"/>
      <c r="F862" s="150"/>
      <c r="G862" s="150"/>
      <c r="H862" s="151"/>
      <c r="I862" s="281"/>
      <c r="J862" s="281"/>
      <c r="K862" s="281"/>
      <c r="L862" s="281"/>
      <c r="M862" s="281"/>
      <c r="N862" s="140"/>
      <c r="BB862" s="48"/>
    </row>
    <row r="863" spans="1:54" ht="20" customHeight="1" x14ac:dyDescent="0.3">
      <c r="A863" s="137"/>
      <c r="B863" s="149"/>
      <c r="C863" s="150"/>
      <c r="D863" s="150"/>
      <c r="E863" s="150"/>
      <c r="F863" s="150"/>
      <c r="G863" s="150"/>
      <c r="H863" s="151"/>
      <c r="I863" s="281"/>
      <c r="J863" s="281"/>
      <c r="K863" s="281"/>
      <c r="L863" s="281"/>
      <c r="M863" s="281"/>
      <c r="N863" s="140"/>
      <c r="BB863" s="48"/>
    </row>
    <row r="864" spans="1:54" ht="20" customHeight="1" x14ac:dyDescent="0.3">
      <c r="A864" s="137"/>
      <c r="B864" s="149"/>
      <c r="C864" s="150"/>
      <c r="D864" s="150"/>
      <c r="E864" s="150"/>
      <c r="F864" s="150"/>
      <c r="G864" s="150"/>
      <c r="H864" s="151"/>
      <c r="I864" s="281"/>
      <c r="J864" s="281"/>
      <c r="K864" s="281"/>
      <c r="L864" s="281"/>
      <c r="M864" s="281"/>
      <c r="N864" s="140"/>
      <c r="BB864" s="48"/>
    </row>
    <row r="865" spans="1:54" ht="20" customHeight="1" thickBot="1" x14ac:dyDescent="0.35">
      <c r="A865" s="137"/>
      <c r="B865" s="152"/>
      <c r="C865" s="145"/>
      <c r="D865" s="145"/>
      <c r="E865" s="145"/>
      <c r="F865" s="145"/>
      <c r="G865" s="145"/>
      <c r="H865" s="144"/>
      <c r="I865" s="281"/>
      <c r="J865" s="281"/>
      <c r="K865" s="281"/>
      <c r="L865" s="281"/>
      <c r="M865" s="281"/>
      <c r="N865" s="140"/>
      <c r="BB865" s="48"/>
    </row>
    <row r="866" spans="1:54" ht="30" customHeight="1" thickTop="1" thickBot="1" x14ac:dyDescent="0.35">
      <c r="A866" s="137"/>
      <c r="B866" s="282" t="s">
        <v>80</v>
      </c>
      <c r="C866" s="283"/>
      <c r="D866" s="283"/>
      <c r="E866" s="283"/>
      <c r="F866" s="283"/>
      <c r="G866" s="283"/>
      <c r="H866" s="283"/>
      <c r="I866" s="283"/>
      <c r="J866" s="283"/>
      <c r="K866" s="283"/>
      <c r="L866" s="283"/>
      <c r="M866" s="284"/>
      <c r="N866" s="140"/>
      <c r="BB866" s="48"/>
    </row>
    <row r="867" spans="1:54" ht="10" customHeight="1" thickTop="1" x14ac:dyDescent="0.3">
      <c r="A867" s="137"/>
      <c r="B867" s="153"/>
      <c r="C867" s="153"/>
      <c r="D867" s="153"/>
      <c r="E867" s="153"/>
      <c r="F867" s="153"/>
      <c r="G867" s="153"/>
      <c r="H867" s="153"/>
      <c r="I867" s="153"/>
      <c r="J867" s="153"/>
      <c r="K867" s="153"/>
      <c r="L867" s="153"/>
      <c r="M867" s="153"/>
      <c r="N867" s="140"/>
      <c r="BB867" s="48"/>
    </row>
    <row r="868" spans="1:54" ht="20" customHeight="1" x14ac:dyDescent="0.3">
      <c r="A868" s="137"/>
      <c r="B868" s="275" t="s">
        <v>81</v>
      </c>
      <c r="C868" s="275"/>
      <c r="D868" s="275"/>
      <c r="E868" s="275"/>
      <c r="F868" s="275"/>
      <c r="G868" s="275"/>
      <c r="H868" s="275"/>
      <c r="I868" s="275"/>
      <c r="J868" s="275"/>
      <c r="K868" s="275"/>
      <c r="L868" s="275"/>
      <c r="M868" s="154" t="s">
        <v>82</v>
      </c>
      <c r="N868" s="140"/>
      <c r="BB868" s="48"/>
    </row>
    <row r="869" spans="1:54" ht="10" customHeight="1" thickBot="1" x14ac:dyDescent="0.35">
      <c r="A869" s="155"/>
      <c r="B869" s="156"/>
      <c r="C869" s="157"/>
      <c r="D869" s="157"/>
      <c r="E869" s="157"/>
      <c r="F869" s="157"/>
      <c r="G869" s="157"/>
      <c r="H869" s="158"/>
      <c r="I869" s="157"/>
      <c r="J869" s="157"/>
      <c r="K869" s="157"/>
      <c r="L869" s="157"/>
      <c r="M869" s="159"/>
      <c r="N869" s="160"/>
      <c r="BB869" s="48"/>
    </row>
    <row r="1271" spans="2:35" hidden="1" x14ac:dyDescent="0.3"/>
    <row r="1272" spans="2:35" hidden="1" x14ac:dyDescent="0.3"/>
    <row r="1273" spans="2:35" ht="13.5" hidden="1" thickBot="1" x14ac:dyDescent="0.35">
      <c r="B1273" s="161"/>
      <c r="C1273" s="161"/>
      <c r="D1273" s="161"/>
      <c r="E1273" s="161"/>
      <c r="F1273" s="161"/>
      <c r="G1273" s="161"/>
      <c r="H1273" s="162"/>
      <c r="I1273" s="161"/>
      <c r="J1273" s="161"/>
      <c r="K1273" s="161"/>
      <c r="L1273" s="161"/>
      <c r="M1273" s="161"/>
    </row>
    <row r="1274" spans="2:35" ht="13.5" hidden="1" thickTop="1" x14ac:dyDescent="0.3"/>
    <row r="1275" spans="2:35" hidden="1" x14ac:dyDescent="0.3"/>
    <row r="1276" spans="2:35" hidden="1" x14ac:dyDescent="0.3">
      <c r="R1276" s="165" t="s">
        <v>83</v>
      </c>
      <c r="S1276" s="165"/>
      <c r="T1276" s="165"/>
      <c r="U1276" s="165"/>
      <c r="V1276" s="165"/>
      <c r="W1276" s="165"/>
      <c r="X1276" s="165"/>
      <c r="Y1276" s="165"/>
      <c r="Z1276" s="165"/>
      <c r="AA1276" s="165"/>
      <c r="AB1276" s="165"/>
      <c r="AC1276" s="165"/>
      <c r="AD1276" s="165"/>
      <c r="AE1276" s="165"/>
    </row>
    <row r="1277" spans="2:35" hidden="1" x14ac:dyDescent="0.3">
      <c r="C1277" s="1" t="s">
        <v>20</v>
      </c>
      <c r="R1277" s="165" t="s">
        <v>84</v>
      </c>
      <c r="S1277" s="165"/>
      <c r="T1277" s="165"/>
      <c r="U1277" s="165"/>
      <c r="V1277" s="165"/>
      <c r="W1277" s="165"/>
      <c r="X1277" s="165"/>
      <c r="Y1277" s="165"/>
      <c r="Z1277" s="165"/>
      <c r="AA1277" s="165"/>
      <c r="AB1277" s="165"/>
      <c r="AC1277" s="165"/>
      <c r="AD1277" s="165"/>
      <c r="AE1277" s="165"/>
      <c r="AG1277" s="48" t="s">
        <v>85</v>
      </c>
      <c r="AI1277" s="1" t="s">
        <v>86</v>
      </c>
    </row>
    <row r="1278" spans="2:35" hidden="1" x14ac:dyDescent="0.3">
      <c r="C1278" s="1" t="s">
        <v>87</v>
      </c>
      <c r="R1278" s="165" t="s">
        <v>88</v>
      </c>
      <c r="S1278" s="165"/>
      <c r="T1278" s="165"/>
      <c r="U1278" s="165"/>
      <c r="V1278" s="165"/>
      <c r="W1278" s="165"/>
      <c r="X1278" s="165"/>
      <c r="Y1278" s="165"/>
      <c r="Z1278" s="165"/>
      <c r="AA1278" s="165"/>
      <c r="AB1278" s="165"/>
      <c r="AC1278" s="165"/>
      <c r="AD1278" s="165"/>
      <c r="AE1278" s="165"/>
      <c r="AG1278" s="1" t="s">
        <v>89</v>
      </c>
    </row>
    <row r="1279" spans="2:35" hidden="1" x14ac:dyDescent="0.3">
      <c r="C1279" s="1" t="s">
        <v>90</v>
      </c>
      <c r="R1279" s="165" t="s">
        <v>91</v>
      </c>
      <c r="S1279" s="165"/>
      <c r="T1279" s="165"/>
      <c r="U1279" s="165"/>
      <c r="V1279" s="165"/>
      <c r="W1279" s="165"/>
      <c r="X1279" s="165"/>
      <c r="Y1279" s="165"/>
      <c r="Z1279" s="165"/>
      <c r="AA1279" s="165"/>
      <c r="AB1279" s="165"/>
      <c r="AC1279" s="165"/>
      <c r="AD1279" s="165"/>
      <c r="AE1279" s="165"/>
    </row>
    <row r="1280" spans="2:35" hidden="1" x14ac:dyDescent="0.3">
      <c r="C1280" s="1" t="s">
        <v>92</v>
      </c>
      <c r="R1280" s="165" t="s">
        <v>93</v>
      </c>
      <c r="S1280" s="165"/>
      <c r="T1280" s="165"/>
      <c r="U1280" s="165"/>
      <c r="V1280" s="165"/>
      <c r="W1280" s="165"/>
      <c r="X1280" s="165"/>
      <c r="Y1280" s="165"/>
      <c r="Z1280" s="165"/>
      <c r="AA1280" s="165"/>
      <c r="AB1280" s="165"/>
      <c r="AC1280" s="165"/>
      <c r="AD1280" s="165"/>
      <c r="AE1280" s="165"/>
      <c r="AG1280" s="48" t="s">
        <v>94</v>
      </c>
      <c r="AI1280" s="1" t="s">
        <v>95</v>
      </c>
    </row>
    <row r="1281" spans="3:35" hidden="1" x14ac:dyDescent="0.3">
      <c r="C1281" s="1" t="s">
        <v>96</v>
      </c>
      <c r="R1281" s="165" t="s">
        <v>97</v>
      </c>
      <c r="S1281" s="165"/>
      <c r="T1281" s="165"/>
      <c r="U1281" s="165"/>
      <c r="V1281" s="165"/>
      <c r="W1281" s="165"/>
      <c r="X1281" s="165"/>
      <c r="Y1281" s="165"/>
      <c r="Z1281" s="165"/>
      <c r="AA1281" s="165"/>
      <c r="AB1281" s="165"/>
      <c r="AC1281" s="165"/>
      <c r="AD1281" s="165"/>
      <c r="AE1281" s="165"/>
      <c r="AG1281" s="1" t="s">
        <v>98</v>
      </c>
    </row>
    <row r="1282" spans="3:35" hidden="1" x14ac:dyDescent="0.3">
      <c r="C1282" s="1" t="s">
        <v>99</v>
      </c>
      <c r="R1282" s="165" t="s">
        <v>100</v>
      </c>
      <c r="S1282" s="165"/>
      <c r="T1282" s="165"/>
      <c r="U1282" s="165"/>
      <c r="V1282" s="165"/>
      <c r="W1282" s="165"/>
      <c r="X1282" s="165"/>
      <c r="Y1282" s="165"/>
      <c r="Z1282" s="165"/>
      <c r="AA1282" s="165" t="s">
        <v>101</v>
      </c>
      <c r="AB1282" s="165"/>
      <c r="AC1282" s="165"/>
      <c r="AD1282" s="165"/>
      <c r="AE1282" s="165"/>
    </row>
    <row r="1283" spans="3:35" hidden="1" x14ac:dyDescent="0.3">
      <c r="C1283" s="1" t="s">
        <v>102</v>
      </c>
      <c r="R1283" s="165" t="s">
        <v>103</v>
      </c>
      <c r="S1283" s="165"/>
      <c r="T1283" s="165"/>
      <c r="U1283" s="165"/>
      <c r="V1283" s="165"/>
      <c r="W1283" s="165"/>
      <c r="X1283" s="165"/>
      <c r="Y1283" s="165"/>
      <c r="Z1283" s="165"/>
      <c r="AA1283" s="165"/>
      <c r="AB1283" s="165"/>
      <c r="AC1283" s="165"/>
      <c r="AD1283" s="165"/>
      <c r="AE1283" s="165"/>
      <c r="AG1283" s="48" t="s">
        <v>104</v>
      </c>
      <c r="AI1283" s="1" t="s">
        <v>105</v>
      </c>
    </row>
    <row r="1284" spans="3:35" hidden="1" x14ac:dyDescent="0.3">
      <c r="C1284" s="1" t="s">
        <v>106</v>
      </c>
      <c r="R1284" s="165" t="s">
        <v>107</v>
      </c>
      <c r="S1284" s="165"/>
      <c r="T1284" s="165"/>
      <c r="U1284" s="165"/>
      <c r="V1284" s="165"/>
      <c r="W1284" s="165"/>
      <c r="X1284" s="165"/>
      <c r="Y1284" s="165"/>
      <c r="Z1284" s="165"/>
      <c r="AA1284" s="165" t="s">
        <v>108</v>
      </c>
      <c r="AB1284" s="165"/>
      <c r="AC1284" s="165"/>
      <c r="AD1284" s="165"/>
      <c r="AE1284" s="165"/>
    </row>
    <row r="1285" spans="3:35" hidden="1" x14ac:dyDescent="0.3">
      <c r="C1285" s="1" t="s">
        <v>109</v>
      </c>
      <c r="R1285" s="165" t="s">
        <v>110</v>
      </c>
      <c r="S1285" s="165"/>
      <c r="T1285" s="165"/>
      <c r="U1285" s="165"/>
      <c r="V1285" s="165"/>
      <c r="W1285" s="165"/>
      <c r="X1285" s="165"/>
      <c r="Y1285" s="165"/>
      <c r="Z1285" s="165"/>
      <c r="AA1285" s="165"/>
      <c r="AB1285" s="165"/>
      <c r="AC1285" s="165"/>
      <c r="AD1285" s="165"/>
      <c r="AE1285" s="165"/>
      <c r="AG1285" s="1" t="s">
        <v>111</v>
      </c>
    </row>
    <row r="1286" spans="3:35" hidden="1" x14ac:dyDescent="0.3">
      <c r="C1286" s="1" t="s">
        <v>112</v>
      </c>
      <c r="R1286" s="165"/>
      <c r="S1286" s="165"/>
      <c r="T1286" s="165"/>
      <c r="U1286" s="165"/>
      <c r="V1286" s="165"/>
      <c r="W1286" s="165"/>
      <c r="X1286" s="165"/>
      <c r="Y1286" s="165"/>
      <c r="Z1286" s="165"/>
      <c r="AA1286" s="165"/>
      <c r="AB1286" s="165"/>
      <c r="AC1286" s="165"/>
      <c r="AD1286" s="165"/>
      <c r="AE1286" s="165"/>
      <c r="AG1286" s="48" t="s">
        <v>113</v>
      </c>
      <c r="AI1286" s="1" t="s">
        <v>114</v>
      </c>
    </row>
    <row r="1287" spans="3:35" hidden="1" x14ac:dyDescent="0.3">
      <c r="C1287" s="1" t="s">
        <v>115</v>
      </c>
      <c r="R1287" s="165" t="s">
        <v>116</v>
      </c>
      <c r="S1287" s="165"/>
      <c r="T1287" s="165"/>
      <c r="U1287" s="165" t="s">
        <v>117</v>
      </c>
      <c r="V1287" s="165"/>
      <c r="W1287" s="165"/>
      <c r="X1287" s="165"/>
      <c r="Y1287" s="165"/>
      <c r="Z1287" s="165"/>
      <c r="AA1287" s="165"/>
      <c r="AB1287" s="165"/>
      <c r="AC1287" s="165"/>
      <c r="AD1287" s="165"/>
      <c r="AE1287" s="165"/>
    </row>
    <row r="1288" spans="3:35" hidden="1" x14ac:dyDescent="0.3">
      <c r="C1288" s="1" t="s">
        <v>118</v>
      </c>
      <c r="R1288" s="165" t="s">
        <v>119</v>
      </c>
      <c r="S1288" s="165"/>
      <c r="T1288" s="165"/>
      <c r="U1288" s="165"/>
      <c r="V1288" s="165"/>
      <c r="W1288" s="165"/>
      <c r="X1288" s="165"/>
      <c r="Y1288" s="165"/>
      <c r="Z1288" s="165"/>
      <c r="AA1288" s="165"/>
      <c r="AB1288" s="165"/>
      <c r="AC1288" s="165"/>
      <c r="AD1288" s="165"/>
      <c r="AE1288" s="165"/>
      <c r="AG1288" s="1" t="s">
        <v>120</v>
      </c>
    </row>
    <row r="1289" spans="3:35" hidden="1" x14ac:dyDescent="0.3">
      <c r="C1289" s="1" t="s">
        <v>121</v>
      </c>
      <c r="R1289" s="165" t="s">
        <v>122</v>
      </c>
      <c r="S1289" s="165"/>
      <c r="T1289" s="165"/>
      <c r="U1289" s="165"/>
      <c r="V1289" s="165"/>
      <c r="W1289" s="165"/>
      <c r="X1289" s="165"/>
      <c r="Y1289" s="165"/>
      <c r="Z1289" s="165"/>
      <c r="AA1289" s="165"/>
      <c r="AB1289" s="165"/>
      <c r="AC1289" s="165"/>
      <c r="AD1289" s="165"/>
      <c r="AE1289" s="165"/>
    </row>
    <row r="1290" spans="3:35" hidden="1" x14ac:dyDescent="0.3">
      <c r="C1290" s="1" t="s">
        <v>123</v>
      </c>
      <c r="R1290" s="165" t="s">
        <v>124</v>
      </c>
      <c r="S1290" s="165"/>
      <c r="T1290" s="165"/>
      <c r="U1290" s="165"/>
      <c r="V1290" s="165"/>
      <c r="W1290" s="165"/>
      <c r="X1290" s="165"/>
      <c r="Y1290" s="165"/>
      <c r="Z1290" s="165"/>
      <c r="AA1290" s="165"/>
      <c r="AB1290" s="165"/>
      <c r="AC1290" s="165"/>
      <c r="AD1290" s="165"/>
      <c r="AE1290" s="165"/>
    </row>
    <row r="1291" spans="3:35" hidden="1" x14ac:dyDescent="0.3">
      <c r="C1291" s="1" t="s">
        <v>125</v>
      </c>
      <c r="R1291" s="165"/>
      <c r="S1291" s="165"/>
      <c r="T1291" s="165"/>
      <c r="U1291" s="165"/>
      <c r="V1291" s="165"/>
      <c r="W1291" s="165"/>
      <c r="X1291" s="165"/>
      <c r="Y1291" s="165"/>
      <c r="Z1291" s="165"/>
      <c r="AA1291" s="165"/>
      <c r="AB1291" s="165"/>
      <c r="AC1291" s="165"/>
      <c r="AD1291" s="165"/>
      <c r="AE1291" s="165"/>
    </row>
    <row r="1292" spans="3:35" hidden="1" x14ac:dyDescent="0.3">
      <c r="C1292" s="1" t="s">
        <v>126</v>
      </c>
      <c r="R1292" s="165"/>
      <c r="S1292" s="165"/>
      <c r="T1292" s="165"/>
      <c r="U1292" s="165"/>
      <c r="V1292" s="165"/>
      <c r="W1292" s="165"/>
      <c r="X1292" s="165"/>
      <c r="Y1292" s="165"/>
      <c r="Z1292" s="165"/>
      <c r="AA1292" s="165" t="s">
        <v>127</v>
      </c>
      <c r="AB1292" s="165"/>
      <c r="AC1292" s="165"/>
      <c r="AD1292" s="165"/>
      <c r="AE1292" s="165"/>
    </row>
    <row r="1293" spans="3:35" hidden="1" x14ac:dyDescent="0.3">
      <c r="C1293" s="1" t="s">
        <v>128</v>
      </c>
      <c r="R1293" s="165" t="s">
        <v>129</v>
      </c>
      <c r="S1293" s="165"/>
      <c r="T1293" s="165"/>
      <c r="U1293" s="165"/>
      <c r="V1293" s="165"/>
      <c r="W1293" s="165"/>
      <c r="X1293" s="165"/>
      <c r="Y1293" s="165"/>
      <c r="Z1293" s="165"/>
      <c r="AA1293" s="165"/>
      <c r="AB1293" s="165"/>
      <c r="AC1293" s="165"/>
      <c r="AD1293" s="165"/>
      <c r="AE1293" s="165"/>
    </row>
    <row r="1294" spans="3:35" hidden="1" x14ac:dyDescent="0.3">
      <c r="C1294" s="1" t="s">
        <v>130</v>
      </c>
      <c r="R1294" s="165"/>
      <c r="S1294" s="165"/>
      <c r="T1294" s="165"/>
      <c r="U1294" s="165"/>
      <c r="V1294" s="165"/>
      <c r="W1294" s="165"/>
      <c r="X1294" s="165"/>
      <c r="Y1294" s="165"/>
      <c r="Z1294" s="165"/>
      <c r="AA1294" s="165"/>
      <c r="AB1294" s="165"/>
      <c r="AC1294" s="165"/>
      <c r="AD1294" s="165"/>
      <c r="AE1294" s="165"/>
    </row>
    <row r="1295" spans="3:35" hidden="1" x14ac:dyDescent="0.3">
      <c r="C1295" s="1" t="s">
        <v>131</v>
      </c>
      <c r="R1295" s="165" t="s">
        <v>132</v>
      </c>
      <c r="S1295" s="165"/>
      <c r="T1295" s="165"/>
      <c r="U1295" s="165"/>
      <c r="V1295" s="165"/>
      <c r="W1295" s="165"/>
      <c r="X1295" s="165"/>
      <c r="Y1295" s="165"/>
      <c r="Z1295" s="165"/>
      <c r="AA1295" s="165"/>
      <c r="AB1295" s="165"/>
      <c r="AC1295" s="165"/>
      <c r="AD1295" s="165"/>
      <c r="AE1295" s="165"/>
    </row>
    <row r="1296" spans="3:35" hidden="1" x14ac:dyDescent="0.3">
      <c r="C1296" s="1" t="s">
        <v>133</v>
      </c>
      <c r="R1296" s="165"/>
      <c r="S1296" s="165"/>
      <c r="T1296" s="165"/>
      <c r="U1296" s="165"/>
      <c r="V1296" s="165"/>
      <c r="W1296" s="165"/>
      <c r="X1296" s="165"/>
      <c r="Y1296" s="165"/>
      <c r="Z1296" s="165"/>
      <c r="AA1296" s="165" t="s">
        <v>134</v>
      </c>
      <c r="AB1296" s="165"/>
      <c r="AC1296" s="165"/>
      <c r="AD1296" s="165"/>
      <c r="AE1296" s="165"/>
    </row>
    <row r="1297" spans="2:31" ht="15.5" hidden="1" x14ac:dyDescent="0.3">
      <c r="C1297" s="1" t="s">
        <v>135</v>
      </c>
      <c r="R1297" s="166" t="s">
        <v>136</v>
      </c>
      <c r="S1297" s="165"/>
      <c r="T1297" s="165"/>
      <c r="U1297" s="165"/>
      <c r="V1297" s="165"/>
      <c r="W1297" s="165"/>
      <c r="X1297" s="165"/>
      <c r="Y1297" s="165"/>
      <c r="Z1297" s="165"/>
      <c r="AA1297" s="165"/>
      <c r="AB1297" s="165"/>
      <c r="AC1297" s="165"/>
      <c r="AD1297" s="165"/>
      <c r="AE1297" s="165"/>
    </row>
    <row r="1298" spans="2:31" ht="15.5" hidden="1" x14ac:dyDescent="0.3">
      <c r="R1298" s="166" t="s">
        <v>137</v>
      </c>
      <c r="S1298" s="165"/>
      <c r="T1298" s="165"/>
      <c r="U1298" s="165"/>
      <c r="V1298" s="165"/>
      <c r="W1298" s="165"/>
      <c r="X1298" s="165"/>
      <c r="Y1298" s="165"/>
      <c r="Z1298" s="165"/>
      <c r="AA1298" s="165"/>
      <c r="AB1298" s="165"/>
      <c r="AC1298" s="165"/>
      <c r="AD1298" s="165"/>
      <c r="AE1298" s="165"/>
    </row>
    <row r="1299" spans="2:31" ht="15.5" hidden="1" x14ac:dyDescent="0.45">
      <c r="B1299" s="141" t="s">
        <v>138</v>
      </c>
    </row>
    <row r="1300" spans="2:31" hidden="1" x14ac:dyDescent="0.3"/>
    <row r="1301" spans="2:31" hidden="1" x14ac:dyDescent="0.3">
      <c r="C1301" s="167" t="str">
        <f>CONCATENATE(G1301,H1301,I1301,J1301,K1301)</f>
        <v>Think of a time in your career when you demonstrated some leadership skills. Try to capture it in a short, engaging story. Use this EXAMPLE to inspire you.</v>
      </c>
      <c r="G1301" s="1" t="s">
        <v>139</v>
      </c>
      <c r="H1301" s="164" t="str">
        <f>IF(G185="","soft skills",G185)</f>
        <v>leadership skills</v>
      </c>
      <c r="I1301" s="1" t="s">
        <v>140</v>
      </c>
    </row>
    <row r="1302" spans="2:31" hidden="1" x14ac:dyDescent="0.3">
      <c r="C1302" s="86" t="str">
        <f>IF($G$185=$C$1307,G1307,IF($G$185=$C$1308,G1308,IF($G$185=$C$1309,G1309,IF($G$185=$C$1310,G1310,IF($G$185=$C$1311,G1311,IF($G$185=$C$1312,G1312,IF($G$185=$C$1313,G1313,IF($G$185=$C$1314,G1314,IF($G$185=$C$1315,G1315,IF($G$185=$C$1316,G1316,IF($G$185=$C$1317,G1317,IF($G$185=$C$1318,G1318,""))))))))))))</f>
        <v>Those who report to me can get easily upset when I can't keep track of each of their particular needs. I don't pretend to remember all of their preferences or likes. What I do is take time to listen to them. I keep an open door policy. I make sure I am approachable, and invite them to let me know when they feel I am not being responsive to them. We all get along better because they know they can always come to me with some issue. And I will make the time for each of them as necessary.</v>
      </c>
    </row>
    <row r="1303" spans="2:31" hidden="1" x14ac:dyDescent="0.3">
      <c r="B1303" s="168" t="s">
        <v>141</v>
      </c>
      <c r="C1303" s="86" t="str">
        <f>IF($G$185=$C$1307,I1307,IF($G$185=$C$1308,I1308,IF($G$185=$C$1309,I1309,IF($G$185=$C$1310,I1310,IF($G$185=$C$1311,I1311,IF($G$185=$C$1312,I1312,IF($G$185=$C$1313,I1313,IF($G$185=$C$1314,I1314,IF($G$185=$C$1315,I1315,IF($G$185=$C$1316,I1316,IF($G$185=$C$1317,I1317,IF($G$185=$C$1318,I1318,""))))))))))))</f>
        <v xml:space="preserve">Those who report to me can get easily upset when I can't keep track of each of their particular needs. </v>
      </c>
    </row>
    <row r="1304" spans="2:31" hidden="1" x14ac:dyDescent="0.3">
      <c r="B1304" s="168" t="s">
        <v>142</v>
      </c>
      <c r="C1304" s="86" t="str">
        <f>IF($G$185=$C$1307,J1307,IF($G$185=$C$1308,J1308,IF($G$185=$C$1309,J1309,IF($G$185=$C$1310,J1310,IF($G$185=$C$1311,J1311,IF($G$185=$C$1312,J1312,IF($G$185=$C$1313,J1313,IF($G$185=$C$1314,J1314,IF($G$185=$C$1315,J1315,IF($G$185=$C$1316,J1316,IF($G$185=$C$1317,J1317,IF($G$185=$C$1318,J1318,""))))))))))))</f>
        <v xml:space="preserve">I don't pretend to remember all of their preferences or likes. What I do is take time to listen to them. I keep an open door policy. I make sure I am approachable, and invite them to let me know when they feel I am not being responsive to them. </v>
      </c>
    </row>
    <row r="1305" spans="2:31" hidden="1" x14ac:dyDescent="0.3">
      <c r="B1305" s="168" t="s">
        <v>143</v>
      </c>
      <c r="C1305" s="86" t="str">
        <f>IF($G$185=$C$1307,K1307,IF($G$185=$C$1308,K1308,IF($G$185=$C$1309,K1309,IF($G$185=$C$1310,K1310,IF($G$185=$C$1311,K1311,IF($G$185=$C$1312,K1312,IF($G$185=$C$1313,K1313,IF($G$185=$C$1314,K1314,IF($G$185=$C$1315,K1315,IF($G$185=$C$1316,K1316,IF($G$185=$C$1317,K1317,IF($G$185=$C$1318,K1318,""))))))))))))</f>
        <v>We all get along better because they know they can always come to me with some issue. And I will make the time for each of them as necessary.</v>
      </c>
    </row>
    <row r="1306" spans="2:31" hidden="1" x14ac:dyDescent="0.3"/>
    <row r="1307" spans="2:31" hidden="1" x14ac:dyDescent="0.3">
      <c r="B1307" s="1">
        <v>1</v>
      </c>
      <c r="C1307" s="1" t="s">
        <v>144</v>
      </c>
      <c r="G1307" s="48" t="str">
        <f t="shared" ref="G1307:G1319" si="3">CONCATENATE(I1307,J1307,K1307)</f>
        <v>Those who report to me can get easily upset when I can't keep track of each of their particular needs. I don't pretend to remember all of their preferences or likes. What I do is take time to listen to them. I keep an open door policy. I make sure I am approachable, and invite them to let me know when they feel I am not being responsive to them. We all get along better because they know they can always come to me with some issue. And I will make the time for each of them as necessary.</v>
      </c>
      <c r="H1307" s="1"/>
      <c r="I1307" s="1" t="s">
        <v>145</v>
      </c>
      <c r="J1307" s="1" t="s">
        <v>146</v>
      </c>
      <c r="K1307" s="1" t="s">
        <v>147</v>
      </c>
      <c r="N1307" s="1"/>
      <c r="O1307" s="86" t="s">
        <v>148</v>
      </c>
      <c r="P1307" s="1" t="s">
        <v>149</v>
      </c>
    </row>
    <row r="1308" spans="2:31" hidden="1" x14ac:dyDescent="0.3">
      <c r="B1308" s="1">
        <v>2</v>
      </c>
      <c r="C1308" s="1" t="s">
        <v>150</v>
      </c>
      <c r="G1308" s="48" t="str">
        <f t="shared" si="3"/>
        <v xml:space="preserve">I once started a job as chief editor of a bi-monthly publication. It was already a month behind when I started. I divided the publication process into six stages and communicated these to my staff. I took their input where they could best contribute their parts. Together, we worked hard to reduce the time it took to get through these stages. Together, we were able to catch up the publication within two issues. And we became a more solid team for it. </v>
      </c>
      <c r="H1308" s="1"/>
      <c r="I1308" s="1" t="s">
        <v>151</v>
      </c>
      <c r="J1308" s="1" t="s">
        <v>152</v>
      </c>
      <c r="K1308" s="1" t="s">
        <v>153</v>
      </c>
      <c r="N1308" s="1"/>
      <c r="O1308" s="86" t="s">
        <v>148</v>
      </c>
      <c r="P1308" s="1" t="s">
        <v>154</v>
      </c>
    </row>
    <row r="1309" spans="2:31" hidden="1" x14ac:dyDescent="0.3">
      <c r="B1309" s="1">
        <v>3</v>
      </c>
      <c r="C1309" s="1" t="s">
        <v>155</v>
      </c>
      <c r="G1309" s="48" t="str">
        <f t="shared" si="3"/>
        <v xml:space="preserve">I once had the difficult job of showing mosty computer illiterate students how to type up their first letter in MS Word. Most didn't have any idea where to start, and felt frustrated when keeping having to ask me. So I created a step-by-step instruction booklet for them. I made heavy use of screen images of the Word document, to show them step-by-step what to do next, and where to find it on their screen. I only had to answer an occasional question. Most could get through the exercise on their own, and feeling encouraged they could finally use a computer to write a letter all on their own. </v>
      </c>
      <c r="H1309" s="1"/>
      <c r="I1309" s="1" t="s">
        <v>156</v>
      </c>
      <c r="J1309" s="1" t="s">
        <v>157</v>
      </c>
      <c r="K1309" s="1" t="s">
        <v>158</v>
      </c>
      <c r="N1309" s="1"/>
      <c r="O1309" s="86" t="s">
        <v>148</v>
      </c>
      <c r="P1309" s="1" t="s">
        <v>159</v>
      </c>
    </row>
    <row r="1310" spans="2:31" hidden="1" x14ac:dyDescent="0.3">
      <c r="B1310" s="1">
        <v>4</v>
      </c>
      <c r="C1310" s="1" t="s">
        <v>160</v>
      </c>
      <c r="G1310" s="48" t="str">
        <f t="shared" si="3"/>
        <v>Customers outside of our delivery zone would order food. When delivery drivers checked their map, they had to call the customer and apologize for not being able to deliver to them. To avoid this confusion, I created a delivery zone map for anyone taking delivery orders. It listed all the streets in our delivery zone, and range of addresses we delivered to. When taking a delivery order, staff could now check if the customer was in our delivery zone or not. If not, we would tell them they would have to come to the store but then they could save on the delivery fee. Customer complaints decreased, and delivery driver frustration also went down. And the store's Google map rating went up.</v>
      </c>
      <c r="H1310" s="1"/>
      <c r="I1310" s="1" t="s">
        <v>161</v>
      </c>
      <c r="J1310" s="1" t="s">
        <v>162</v>
      </c>
      <c r="K1310" s="1" t="s">
        <v>163</v>
      </c>
      <c r="N1310" s="1"/>
      <c r="O1310" s="86" t="s">
        <v>148</v>
      </c>
      <c r="P1310" s="1" t="s">
        <v>149</v>
      </c>
    </row>
    <row r="1311" spans="2:31" hidden="1" x14ac:dyDescent="0.3">
      <c r="B1311" s="1">
        <v>5</v>
      </c>
      <c r="C1311" s="1" t="s">
        <v>164</v>
      </c>
      <c r="G1311" s="48" t="str">
        <f t="shared" si="3"/>
        <v>I used to habitually nod what others spoke, but they would complain I wasn't listening when I couldn't repeat back what they had just said to me. I realized I wasn't being present for them, that my mind was focusing on the work more than them. I looked for ways to see things from their perspective, to empathize with them more. I learned to set aside the work long enough to pay close attention to what they were actually saying. I could repeat back more of what they said to me. Amazingly, they willingly helped me with more of the work. And the quality of our work improved.</v>
      </c>
      <c r="H1311" s="1"/>
      <c r="I1311" s="1" t="s">
        <v>165</v>
      </c>
      <c r="J1311" s="1" t="s">
        <v>166</v>
      </c>
      <c r="K1311" s="1" t="s">
        <v>167</v>
      </c>
      <c r="N1311" s="1"/>
      <c r="O1311" s="86" t="s">
        <v>148</v>
      </c>
      <c r="P1311" s="1" t="s">
        <v>149</v>
      </c>
      <c r="Z1311" s="1" t="s">
        <v>168</v>
      </c>
    </row>
    <row r="1312" spans="2:31" hidden="1" x14ac:dyDescent="0.3">
      <c r="B1312" s="1">
        <v>6</v>
      </c>
      <c r="C1312" s="1" t="s">
        <v>169</v>
      </c>
      <c r="G1312" s="48" t="str">
        <f t="shared" si="3"/>
        <v xml:space="preserve">Most customers enjoy it when I give them a friendly smile and professional compliment. But some customers seem put off by such efforts. I've learned not to take it personally. Perhaps they are having a difficult day, or simply less trustful, of maybe its their personality. Unless they ask me not to, I keep doing my best to try to make their day more pleasant with my positive attitude. I've even tried joking with them, where appropriate, and this often raises a smile. I find this allows me to maintain good rapport with all of our guests. And even rubs off on the team in a good way, as we help each other make the most of a busy day with encouraging smiles. </v>
      </c>
      <c r="H1312" s="1"/>
      <c r="I1312" s="1" t="s">
        <v>170</v>
      </c>
      <c r="J1312" s="1" t="s">
        <v>171</v>
      </c>
      <c r="K1312" s="1" t="s">
        <v>172</v>
      </c>
      <c r="N1312" s="1"/>
      <c r="O1312" s="86" t="s">
        <v>148</v>
      </c>
      <c r="P1312" s="1" t="s">
        <v>149</v>
      </c>
    </row>
    <row r="1313" spans="2:27" hidden="1" x14ac:dyDescent="0.3">
      <c r="B1313" s="1">
        <v>7</v>
      </c>
      <c r="C1313" s="1" t="s">
        <v>28</v>
      </c>
      <c r="G1313" s="48" t="str">
        <f t="shared" si="3"/>
        <v xml:space="preserve">I sense some of our clients struggle with depression and other mental health challenges. Even some of my coworkers admit to struggling with addiction and similar challenges. I've learned to not be judgemental of them but to understand what they must be going through. I listen to them, and give them the freedom to share these difficult experiences in their own terms. With active listening, I make it safe for them to drop their guard and share what they are going through. I see how this helps many of them to give their best, despite their difficulties. I especially see some of our clients coming back because they can trust I will remain sensitive to their daily emotional struggles. </v>
      </c>
      <c r="H1313" s="1"/>
      <c r="I1313" s="1" t="s">
        <v>173</v>
      </c>
      <c r="J1313" s="1" t="s">
        <v>174</v>
      </c>
      <c r="K1313" s="1" t="s">
        <v>175</v>
      </c>
      <c r="N1313" s="1"/>
      <c r="O1313" s="86" t="s">
        <v>148</v>
      </c>
      <c r="P1313" s="1" t="s">
        <v>149</v>
      </c>
      <c r="R1313" s="1" t="s">
        <v>176</v>
      </c>
    </row>
    <row r="1314" spans="2:27" hidden="1" x14ac:dyDescent="0.3">
      <c r="B1314" s="1">
        <v>8</v>
      </c>
      <c r="C1314" s="1" t="s">
        <v>177</v>
      </c>
      <c r="G1314" s="48" t="str">
        <f t="shared" si="3"/>
        <v>I prefer to learn how to do something and stick to it. But the changing market kept making my comfortable ways increasingly obsolete. I found I could adjust to most workplace changes by taking one step at a time. I can now see where to alter how I do something to more closing match what is now needed in the workplace. Often, it makes the job easier, as more gets done and more of my teamworkers seamlessly works together. And I never had to make the huge changes I thought I'd have to make. Big changes may seem stronger, but it's these smaller changes that often last longer. And makes me a more reliable worker.</v>
      </c>
      <c r="H1314" s="1"/>
      <c r="I1314" s="1" t="s">
        <v>178</v>
      </c>
      <c r="J1314" s="1" t="s">
        <v>179</v>
      </c>
      <c r="K1314" s="1" t="s">
        <v>180</v>
      </c>
      <c r="N1314" s="1"/>
      <c r="O1314" s="86" t="s">
        <v>148</v>
      </c>
      <c r="P1314" s="1" t="s">
        <v>149</v>
      </c>
      <c r="AA1314" s="1" t="s">
        <v>181</v>
      </c>
    </row>
    <row r="1315" spans="2:27" hidden="1" x14ac:dyDescent="0.3">
      <c r="B1315" s="1">
        <v>9</v>
      </c>
      <c r="C1315" s="1" t="s">
        <v>182</v>
      </c>
      <c r="G1315" s="48" t="str">
        <f t="shared" si="3"/>
        <v>Sometimes I'm given so much to do that I wonder if I will ever get it all done by the end of the day. To make sure I have the energy, I get the most difficult tasks out of the way first thing in the morning. I prioritize the remaining tasks. I make sure I can handle surprises that can upset my schedule in an instant. As my busier day winds down, I start forwarding the small things that can wait till tomorrow. Rarely do I end a day when I don't accomplish all the important things, so I make sure I stay on top of my more demanding days.</v>
      </c>
      <c r="H1315" s="1"/>
      <c r="I1315" s="1" t="s">
        <v>183</v>
      </c>
      <c r="J1315" s="1" t="s">
        <v>184</v>
      </c>
      <c r="K1315" s="1" t="s">
        <v>185</v>
      </c>
      <c r="N1315" s="1"/>
      <c r="O1315" s="86" t="s">
        <v>148</v>
      </c>
      <c r="P1315" s="1" t="s">
        <v>149</v>
      </c>
      <c r="AA1315" s="169" t="s">
        <v>186</v>
      </c>
    </row>
    <row r="1316" spans="2:27" hidden="1" x14ac:dyDescent="0.3">
      <c r="B1316" s="1">
        <v>10</v>
      </c>
      <c r="C1316" s="1" t="s">
        <v>187</v>
      </c>
      <c r="G1316" s="48" t="str">
        <f t="shared" si="3"/>
        <v xml:space="preserve">When I tutored students how to use computers for the first time, some were computer literate and some were severely computer illiterate. I had to find a discreet way to tell them apart. So I created a self-correcting quiz in Excel, using logic formulas. This 10-item quiz assessed how much experience they had with computer. A low score suggested I would need to give them more of my help. They only had to press 'print' and it would come out of the printer self-corrected. I was able to focus more of my time with those who needed it, while letter the high scoring ones learn more on their own. The class was popular, and I think this helped earn the new student's trust. </v>
      </c>
      <c r="H1316" s="1"/>
      <c r="I1316" s="1" t="s">
        <v>188</v>
      </c>
      <c r="J1316" s="1" t="s">
        <v>189</v>
      </c>
      <c r="K1316" s="1" t="s">
        <v>190</v>
      </c>
      <c r="N1316" s="1"/>
      <c r="O1316" s="86" t="s">
        <v>148</v>
      </c>
      <c r="P1316" s="1" t="s">
        <v>191</v>
      </c>
      <c r="AA1316" s="1" t="s">
        <v>192</v>
      </c>
    </row>
    <row r="1317" spans="2:27" hidden="1" x14ac:dyDescent="0.3">
      <c r="B1317" s="1">
        <v>11</v>
      </c>
      <c r="C1317" s="1" t="s">
        <v>193</v>
      </c>
      <c r="G1317" s="48" t="str">
        <f t="shared" si="3"/>
        <v xml:space="preserve">On a busy day, it's really hard to keep track of all the details. The risk for error goes way up. On those days, I am especially conscious of the little things that we can easily miss. I repeatedly check those items that we have often missed in the past on a busy day. I have others check my work to be sure I haven't overlooked any vital details. And this has made a huge difference. Our error rates are kept low, or to zero, the more we work together to mind these important details, even on our busiest days. </v>
      </c>
      <c r="H1317" s="1"/>
      <c r="I1317" s="1" t="s">
        <v>194</v>
      </c>
      <c r="J1317" s="1" t="s">
        <v>195</v>
      </c>
      <c r="K1317" s="1" t="s">
        <v>196</v>
      </c>
      <c r="N1317" s="1"/>
      <c r="O1317" s="86" t="s">
        <v>148</v>
      </c>
      <c r="P1317" s="1" t="s">
        <v>149</v>
      </c>
      <c r="AA1317" s="1" t="s">
        <v>197</v>
      </c>
    </row>
    <row r="1318" spans="2:27" hidden="1" x14ac:dyDescent="0.3">
      <c r="B1318" s="1">
        <v>12</v>
      </c>
      <c r="C1318" s="1" t="s">
        <v>198</v>
      </c>
      <c r="G1318" s="48" t="str">
        <f t="shared" si="3"/>
        <v xml:space="preserve">I love my chosen field so much that I sometimes would work right through the day without taking a break. Even if I had to eat on the go. When enforcement of our break times relaxed, I still kept my breaks short. I loved the work too much to waist time. I eagerly got back to the workstation and joyfully got more done. I take short breaks only as needed. And I make sure I get the most important stuff done by the end of the day. I passionately love to do the work, and I look forward to such work for you in the near future. </v>
      </c>
      <c r="H1318" s="1"/>
      <c r="I1318" s="1" t="s">
        <v>199</v>
      </c>
      <c r="J1318" s="1" t="s">
        <v>200</v>
      </c>
      <c r="K1318" s="1" t="s">
        <v>201</v>
      </c>
      <c r="N1318" s="1"/>
      <c r="O1318" s="86" t="s">
        <v>148</v>
      </c>
      <c r="P1318" s="170" t="s">
        <v>149</v>
      </c>
    </row>
    <row r="1319" spans="2:27" hidden="1" x14ac:dyDescent="0.3">
      <c r="G1319" s="171" t="str">
        <f t="shared" si="3"/>
        <v>the challenge your actions the valuable results</v>
      </c>
      <c r="H1319" s="172"/>
      <c r="I1319" s="172" t="s">
        <v>202</v>
      </c>
      <c r="J1319" s="172" t="s">
        <v>203</v>
      </c>
      <c r="K1319" s="172" t="s">
        <v>204</v>
      </c>
    </row>
    <row r="1320" spans="2:27" hidden="1" x14ac:dyDescent="0.3">
      <c r="B1320" s="1" t="s">
        <v>205</v>
      </c>
      <c r="G1320" s="48"/>
      <c r="H1320" s="1"/>
    </row>
    <row r="1321" spans="2:27" hidden="1" x14ac:dyDescent="0.3">
      <c r="B1321" s="1" t="s">
        <v>206</v>
      </c>
      <c r="G1321" s="48"/>
      <c r="H1321" s="1"/>
    </row>
    <row r="1322" spans="2:27" hidden="1" x14ac:dyDescent="0.3">
      <c r="B1322" s="1" t="s">
        <v>207</v>
      </c>
      <c r="G1322" s="48"/>
      <c r="H1322" s="1"/>
    </row>
    <row r="1323" spans="2:27" hidden="1" x14ac:dyDescent="0.3">
      <c r="B1323" s="1" t="s">
        <v>208</v>
      </c>
      <c r="G1323" s="48"/>
      <c r="H1323" s="1"/>
    </row>
    <row r="1324" spans="2:27" hidden="1" x14ac:dyDescent="0.3">
      <c r="G1324" s="48"/>
      <c r="H1324" s="1"/>
    </row>
    <row r="1325" spans="2:27" hidden="1" x14ac:dyDescent="0.3">
      <c r="G1325" s="48"/>
      <c r="H1325" s="1"/>
    </row>
    <row r="1326" spans="2:27" hidden="1" x14ac:dyDescent="0.3">
      <c r="G1326" s="48"/>
      <c r="H1326" s="1"/>
    </row>
    <row r="1327" spans="2:27" hidden="1" x14ac:dyDescent="0.3">
      <c r="G1327" s="48"/>
      <c r="H1327" s="1"/>
    </row>
    <row r="1328" spans="2:27" hidden="1" x14ac:dyDescent="0.3">
      <c r="G1328" s="48"/>
      <c r="H1328" s="1"/>
    </row>
    <row r="1329" spans="2:7" hidden="1" x14ac:dyDescent="0.3"/>
    <row r="1330" spans="2:7" hidden="1" x14ac:dyDescent="0.3"/>
    <row r="1331" spans="2:7" hidden="1" x14ac:dyDescent="0.3"/>
    <row r="1332" spans="2:7" ht="15.5" hidden="1" x14ac:dyDescent="0.45">
      <c r="B1332" s="173">
        <v>1</v>
      </c>
      <c r="C1332" s="174" t="s">
        <v>2</v>
      </c>
      <c r="D1332" s="174"/>
      <c r="E1332" s="174"/>
    </row>
    <row r="1333" spans="2:7" ht="15.5" hidden="1" x14ac:dyDescent="0.45">
      <c r="B1333" s="173">
        <v>2</v>
      </c>
      <c r="C1333" s="174" t="s">
        <v>209</v>
      </c>
      <c r="D1333" s="174"/>
      <c r="E1333" s="174"/>
    </row>
    <row r="1334" spans="2:7" ht="15.5" hidden="1" x14ac:dyDescent="0.45">
      <c r="B1334" s="173">
        <v>3</v>
      </c>
      <c r="C1334" s="174" t="s">
        <v>210</v>
      </c>
      <c r="D1334" s="174"/>
      <c r="E1334" s="174"/>
    </row>
    <row r="1335" spans="2:7" ht="15.5" hidden="1" x14ac:dyDescent="0.45">
      <c r="B1335" s="173">
        <v>4</v>
      </c>
      <c r="C1335" s="174" t="s">
        <v>211</v>
      </c>
      <c r="D1335" s="174"/>
      <c r="E1335" s="174"/>
      <c r="G1335" s="1" t="s">
        <v>212</v>
      </c>
    </row>
    <row r="1336" spans="2:7" ht="15.5" hidden="1" x14ac:dyDescent="0.45">
      <c r="B1336" s="173">
        <v>5</v>
      </c>
      <c r="C1336" s="174" t="s">
        <v>213</v>
      </c>
      <c r="D1336" s="174"/>
      <c r="E1336" s="174"/>
      <c r="G1336" s="1" t="s">
        <v>214</v>
      </c>
    </row>
    <row r="1337" spans="2:7" ht="15.5" hidden="1" x14ac:dyDescent="0.45">
      <c r="B1337" s="173">
        <v>6</v>
      </c>
      <c r="C1337" s="174" t="s">
        <v>215</v>
      </c>
      <c r="D1337" s="174"/>
      <c r="E1337" s="174"/>
    </row>
    <row r="1338" spans="2:7" ht="15.5" hidden="1" x14ac:dyDescent="0.45">
      <c r="B1338" s="173">
        <v>7</v>
      </c>
      <c r="C1338" s="174" t="s">
        <v>216</v>
      </c>
      <c r="D1338" s="174"/>
      <c r="E1338" s="174"/>
    </row>
    <row r="1339" spans="2:7" ht="15.5" hidden="1" x14ac:dyDescent="0.45">
      <c r="B1339" s="173">
        <v>8</v>
      </c>
      <c r="C1339" s="174" t="s">
        <v>217</v>
      </c>
      <c r="D1339" s="174"/>
      <c r="E1339" s="174"/>
    </row>
    <row r="1340" spans="2:7" ht="15.5" hidden="1" x14ac:dyDescent="0.45">
      <c r="B1340" s="173">
        <v>9</v>
      </c>
      <c r="C1340" s="174" t="s">
        <v>218</v>
      </c>
      <c r="D1340" s="174"/>
      <c r="E1340" s="174"/>
      <c r="G1340" s="1" t="s">
        <v>219</v>
      </c>
    </row>
    <row r="1341" spans="2:7" ht="15.5" hidden="1" x14ac:dyDescent="0.45">
      <c r="B1341" s="173">
        <v>10</v>
      </c>
      <c r="C1341" s="174" t="s">
        <v>220</v>
      </c>
      <c r="D1341" s="174"/>
      <c r="E1341" s="174"/>
    </row>
    <row r="1342" spans="2:7" hidden="1" x14ac:dyDescent="0.3"/>
    <row r="1343" spans="2:7" hidden="1" x14ac:dyDescent="0.3"/>
    <row r="1344" spans="2:7" hidden="1" x14ac:dyDescent="0.3"/>
    <row r="1345" spans="2:11" hidden="1" x14ac:dyDescent="0.3"/>
    <row r="1346" spans="2:11" hidden="1" x14ac:dyDescent="0.3"/>
    <row r="1347" spans="2:11" hidden="1" x14ac:dyDescent="0.3">
      <c r="C1347" s="175" t="s">
        <v>221</v>
      </c>
    </row>
    <row r="1348" spans="2:11" hidden="1" x14ac:dyDescent="0.3">
      <c r="C1348" s="1" t="s">
        <v>222</v>
      </c>
    </row>
    <row r="1349" spans="2:11" hidden="1" x14ac:dyDescent="0.3">
      <c r="C1349" s="1" t="s">
        <v>223</v>
      </c>
    </row>
    <row r="1350" spans="2:11" hidden="1" x14ac:dyDescent="0.3">
      <c r="C1350" s="1" t="s">
        <v>224</v>
      </c>
    </row>
    <row r="1351" spans="2:11" hidden="1" x14ac:dyDescent="0.3">
      <c r="C1351" s="175" t="s">
        <v>225</v>
      </c>
    </row>
    <row r="1352" spans="2:11" ht="14.5" hidden="1" x14ac:dyDescent="0.35">
      <c r="C1352" s="175" t="s">
        <v>226</v>
      </c>
      <c r="F1352" s="176" t="s">
        <v>227</v>
      </c>
    </row>
    <row r="1353" spans="2:11" hidden="1" x14ac:dyDescent="0.3">
      <c r="C1353" s="1" t="s">
        <v>228</v>
      </c>
    </row>
    <row r="1354" spans="2:11" ht="14.5" hidden="1" x14ac:dyDescent="0.35">
      <c r="C1354" s="1" t="s">
        <v>229</v>
      </c>
      <c r="F1354" s="176" t="s">
        <v>230</v>
      </c>
    </row>
    <row r="1355" spans="2:11" hidden="1" x14ac:dyDescent="0.3"/>
    <row r="1356" spans="2:11" hidden="1" x14ac:dyDescent="0.3"/>
    <row r="1357" spans="2:11" ht="18" hidden="1" x14ac:dyDescent="0.5">
      <c r="B1357" s="177" t="str">
        <f>CONCATENATE("C4: ",$C$4)</f>
        <v>C4: standard job interview by HR</v>
      </c>
    </row>
    <row r="1358" spans="2:11" hidden="1" x14ac:dyDescent="0.3">
      <c r="B1358" s="1">
        <v>1</v>
      </c>
      <c r="C1358" s="48" t="str">
        <f t="shared" ref="C1358:C1369" si="4">IF($C$4=$C$1332,C1377,IF($C$4=$C$1333,C1392,IF($C$4=$C$1334,C1407,IF($C$4=$C$1335,C1422,IF($C$4=$C$1336,C1437,IF($C$4=$C$1337,C1452,IF($C$4=$C$1338,C1467,IF($C$4=$C$1339,C1482,IF($C$4=$C$1340,C1497,IF($C$4=$C$1341,C1512,""))))))))))</f>
        <v>Tell me a little about yourself.</v>
      </c>
      <c r="G1358" s="1" t="str">
        <f t="shared" ref="G1358:G1369" si="5">IF($C$4=$C$1332,G1377,IF($C$4=$C$1333,G1392,IF($C$4=$C$1334,G1407,IF($C$4=$C$1335,G1422,IF($C$4=$C$1336,G1437,IF($C$4=$C$1337,G1452,IF($C$4=$C$1338,G1467,IF($C$4=$C$1339,G1482,IF($C$4=$C$1340,G1497,IF($C$4=$C$1341,G1512,""))))))))))</f>
        <v>Describe yourself.</v>
      </c>
    </row>
    <row r="1359" spans="2:11" hidden="1" x14ac:dyDescent="0.3">
      <c r="B1359" s="1">
        <v>2</v>
      </c>
      <c r="C1359" s="48" t="str">
        <f t="shared" si="4"/>
        <v>What is your greatest strength?</v>
      </c>
      <c r="G1359" s="1" t="str">
        <f t="shared" si="5"/>
        <v>What are your key strengths?</v>
      </c>
      <c r="K1359" s="1" t="s">
        <v>231</v>
      </c>
    </row>
    <row r="1360" spans="2:11" hidden="1" x14ac:dyDescent="0.3">
      <c r="B1360" s="1">
        <v>3</v>
      </c>
      <c r="C1360" s="48" t="str">
        <f t="shared" si="4"/>
        <v>What is your greatest weakness?</v>
      </c>
      <c r="G1360" s="1" t="str">
        <f t="shared" si="5"/>
        <v>What are some of your weaknesses?</v>
      </c>
      <c r="K1360" s="1" t="s">
        <v>232</v>
      </c>
    </row>
    <row r="1361" spans="2:8" hidden="1" x14ac:dyDescent="0.3">
      <c r="B1361" s="1">
        <v>4</v>
      </c>
      <c r="C1361" s="48" t="str">
        <f t="shared" si="4"/>
        <v>What do you know of our company?</v>
      </c>
      <c r="G1361" s="1" t="str">
        <f t="shared" si="5"/>
        <v>Why did you choose to apply to our company?</v>
      </c>
    </row>
    <row r="1362" spans="2:8" hidden="1" x14ac:dyDescent="0.3">
      <c r="B1362" s="1">
        <v>5</v>
      </c>
      <c r="C1362" s="48" t="str">
        <f t="shared" si="4"/>
        <v>Where do you see yourself in three to five years?</v>
      </c>
      <c r="G1362" s="1" t="str">
        <f t="shared" si="5"/>
        <v>What are your career goals?</v>
      </c>
    </row>
    <row r="1363" spans="2:8" hidden="1" x14ac:dyDescent="0.3">
      <c r="B1363" s="1">
        <v>6</v>
      </c>
      <c r="C1363" s="48" t="str">
        <f t="shared" si="4"/>
        <v>Tell me about your greatest career success.</v>
      </c>
      <c r="G1363" s="1" t="str">
        <f t="shared" si="5"/>
        <v>Tell me about your greatest academic or career achievement.</v>
      </c>
    </row>
    <row r="1364" spans="2:8" hidden="1" x14ac:dyDescent="0.3">
      <c r="B1364" s="1">
        <v>7</v>
      </c>
      <c r="C1364" s="48" t="str">
        <f t="shared" si="4"/>
        <v>Tell me about a mistake you made in your career and what you learned.</v>
      </c>
      <c r="G1364" s="1" t="str">
        <f t="shared" si="5"/>
        <v>Tell me about a dissappointment in your career and how you handled it.</v>
      </c>
    </row>
    <row r="1365" spans="2:8" hidden="1" x14ac:dyDescent="0.3">
      <c r="B1365" s="1">
        <v>8</v>
      </c>
      <c r="C1365" s="48" t="str">
        <f t="shared" si="4"/>
        <v>Tell me about a disagreement you had with a colleague and how you handled it.</v>
      </c>
      <c r="G1365" s="1" t="str">
        <f t="shared" si="5"/>
        <v>Tell me you how handle criticism of your work.</v>
      </c>
    </row>
    <row r="1366" spans="2:8" hidden="1" x14ac:dyDescent="0.3">
      <c r="B1366" s="1">
        <v>9</v>
      </c>
      <c r="C1366" s="48" t="str">
        <f t="shared" si="4"/>
        <v>How would your coworkers describe you?</v>
      </c>
      <c r="G1366" s="1" t="str">
        <f t="shared" si="5"/>
        <v>How would your most recent supervisor describe you?</v>
      </c>
    </row>
    <row r="1367" spans="2:8" hidden="1" x14ac:dyDescent="0.3">
      <c r="B1367" s="1">
        <v>10</v>
      </c>
      <c r="C1367" s="48" t="str">
        <f t="shared" si="4"/>
        <v>Why should we hire you?</v>
      </c>
      <c r="G1367" s="1" t="str">
        <f t="shared" si="5"/>
        <v>What about you that stands out from others applying for this position?</v>
      </c>
    </row>
    <row r="1368" spans="2:8" hidden="1" x14ac:dyDescent="0.3">
      <c r="B1368" s="1">
        <v>11</v>
      </c>
      <c r="C1368" s="48" t="str">
        <f t="shared" si="4"/>
        <v>Tell me something we should know about you that we didn't think to ask.</v>
      </c>
      <c r="G1368" s="1" t="str">
        <f t="shared" si="5"/>
        <v>Tell me something we should know about you that is not in your résumé.</v>
      </c>
    </row>
    <row r="1369" spans="2:8" hidden="1" x14ac:dyDescent="0.3">
      <c r="B1369" s="1">
        <v>12</v>
      </c>
      <c r="C1369" s="48" t="str">
        <f t="shared" si="4"/>
        <v>Do you have any questions for me?</v>
      </c>
      <c r="G1369" s="1" t="str">
        <f t="shared" si="5"/>
        <v>Do you have any questions for us?</v>
      </c>
    </row>
    <row r="1370" spans="2:8" hidden="1" x14ac:dyDescent="0.3"/>
    <row r="1371" spans="2:8" hidden="1" x14ac:dyDescent="0.3"/>
    <row r="1372" spans="2:8" hidden="1" x14ac:dyDescent="0.3"/>
    <row r="1373" spans="2:8" hidden="1" x14ac:dyDescent="0.3"/>
    <row r="1374" spans="2:8" hidden="1" x14ac:dyDescent="0.3"/>
    <row r="1375" spans="2:8" hidden="1" x14ac:dyDescent="0.3"/>
    <row r="1376" spans="2:8" ht="15.5" hidden="1" x14ac:dyDescent="0.45">
      <c r="B1376" s="174" t="str">
        <f>C1332</f>
        <v>standard job interview by HR</v>
      </c>
      <c r="H1376" s="1" t="s">
        <v>233</v>
      </c>
    </row>
    <row r="1377" spans="2:21" ht="14.5" hidden="1" x14ac:dyDescent="0.35">
      <c r="B1377" s="1">
        <v>1</v>
      </c>
      <c r="C1377" s="1" t="s">
        <v>234</v>
      </c>
      <c r="G1377" s="1" t="s">
        <v>235</v>
      </c>
      <c r="P1377" s="176" t="s">
        <v>236</v>
      </c>
    </row>
    <row r="1378" spans="2:21" hidden="1" x14ac:dyDescent="0.3">
      <c r="B1378" s="1">
        <v>2</v>
      </c>
      <c r="C1378" s="1" t="s">
        <v>237</v>
      </c>
      <c r="G1378" s="1" t="s">
        <v>238</v>
      </c>
    </row>
    <row r="1379" spans="2:21" hidden="1" x14ac:dyDescent="0.3">
      <c r="B1379" s="1">
        <v>3</v>
      </c>
      <c r="C1379" s="1" t="s">
        <v>239</v>
      </c>
      <c r="G1379" s="1" t="s">
        <v>240</v>
      </c>
    </row>
    <row r="1380" spans="2:21" hidden="1" x14ac:dyDescent="0.3">
      <c r="B1380" s="1">
        <v>4</v>
      </c>
      <c r="C1380" s="1" t="str">
        <f>IF(E101="","What do you know of our company?",CONCATENATE("What do you know about ",E101,"?"))</f>
        <v>What do you know of our company?</v>
      </c>
      <c r="G1380" s="1" t="s">
        <v>241</v>
      </c>
      <c r="P1380" s="1" t="s">
        <v>242</v>
      </c>
    </row>
    <row r="1381" spans="2:21" hidden="1" x14ac:dyDescent="0.3">
      <c r="B1381" s="1">
        <v>5</v>
      </c>
      <c r="C1381" s="1" t="s">
        <v>243</v>
      </c>
      <c r="G1381" s="1" t="s">
        <v>244</v>
      </c>
    </row>
    <row r="1382" spans="2:21" hidden="1" x14ac:dyDescent="0.3">
      <c r="B1382" s="1">
        <v>6</v>
      </c>
      <c r="C1382" s="1" t="s">
        <v>245</v>
      </c>
      <c r="G1382" s="1" t="s">
        <v>246</v>
      </c>
    </row>
    <row r="1383" spans="2:21" hidden="1" x14ac:dyDescent="0.3">
      <c r="B1383" s="1">
        <v>7</v>
      </c>
      <c r="C1383" s="1" t="s">
        <v>247</v>
      </c>
      <c r="G1383" s="1" t="s">
        <v>248</v>
      </c>
      <c r="P1383" s="1" t="s">
        <v>249</v>
      </c>
    </row>
    <row r="1384" spans="2:21" hidden="1" x14ac:dyDescent="0.3">
      <c r="B1384" s="1">
        <v>8</v>
      </c>
      <c r="C1384" s="1" t="s">
        <v>250</v>
      </c>
      <c r="G1384" s="1" t="s">
        <v>251</v>
      </c>
    </row>
    <row r="1385" spans="2:21" hidden="1" x14ac:dyDescent="0.3">
      <c r="B1385" s="1">
        <v>9</v>
      </c>
      <c r="C1385" s="1" t="s">
        <v>252</v>
      </c>
      <c r="G1385" s="1" t="s">
        <v>253</v>
      </c>
    </row>
    <row r="1386" spans="2:21" hidden="1" x14ac:dyDescent="0.3">
      <c r="B1386" s="1">
        <v>10</v>
      </c>
      <c r="C1386" s="1" t="s">
        <v>254</v>
      </c>
      <c r="G1386" s="1" t="s">
        <v>255</v>
      </c>
    </row>
    <row r="1387" spans="2:21" hidden="1" x14ac:dyDescent="0.3">
      <c r="B1387" s="1">
        <v>11</v>
      </c>
      <c r="C1387" s="1" t="s">
        <v>256</v>
      </c>
      <c r="G1387" s="1" t="s">
        <v>257</v>
      </c>
      <c r="P1387" s="1" t="s">
        <v>258</v>
      </c>
      <c r="S1387" s="1" t="s">
        <v>259</v>
      </c>
    </row>
    <row r="1388" spans="2:21" hidden="1" x14ac:dyDescent="0.3">
      <c r="B1388" s="1">
        <v>12</v>
      </c>
      <c r="C1388" s="1" t="s">
        <v>260</v>
      </c>
      <c r="G1388" s="1" t="s">
        <v>261</v>
      </c>
    </row>
    <row r="1389" spans="2:21" hidden="1" x14ac:dyDescent="0.3"/>
    <row r="1390" spans="2:21" hidden="1" x14ac:dyDescent="0.3"/>
    <row r="1391" spans="2:21" ht="15.5" hidden="1" x14ac:dyDescent="0.45">
      <c r="B1391" s="174" t="str">
        <f>C1333</f>
        <v>behavioral interview</v>
      </c>
    </row>
    <row r="1392" spans="2:21" hidden="1" x14ac:dyDescent="0.3">
      <c r="B1392" s="178">
        <v>1</v>
      </c>
      <c r="C1392" s="1" t="s">
        <v>262</v>
      </c>
      <c r="D1392" s="178"/>
      <c r="E1392" s="178"/>
      <c r="F1392" s="178"/>
      <c r="G1392" s="1" t="s">
        <v>263</v>
      </c>
      <c r="H1392" s="179"/>
      <c r="P1392" s="178" t="s">
        <v>264</v>
      </c>
      <c r="Q1392" s="178"/>
      <c r="R1392" s="178"/>
      <c r="S1392" s="178"/>
      <c r="T1392" s="178" t="s">
        <v>265</v>
      </c>
      <c r="U1392" s="179"/>
    </row>
    <row r="1393" spans="2:20" hidden="1" x14ac:dyDescent="0.3">
      <c r="B1393" s="178">
        <v>2</v>
      </c>
      <c r="C1393" s="1" t="s">
        <v>266</v>
      </c>
      <c r="D1393" s="178"/>
      <c r="E1393" s="178"/>
      <c r="F1393" s="178"/>
      <c r="G1393" s="1" t="s">
        <v>267</v>
      </c>
      <c r="H1393" s="179"/>
    </row>
    <row r="1394" spans="2:20" hidden="1" x14ac:dyDescent="0.3">
      <c r="B1394" s="178">
        <v>3</v>
      </c>
      <c r="C1394" s="1" t="s">
        <v>268</v>
      </c>
      <c r="D1394" s="178"/>
      <c r="E1394" s="178"/>
      <c r="F1394" s="178"/>
      <c r="G1394" s="1" t="s">
        <v>269</v>
      </c>
      <c r="H1394" s="179"/>
      <c r="P1394" s="178" t="s">
        <v>270</v>
      </c>
      <c r="Q1394" s="178"/>
      <c r="R1394" s="178"/>
      <c r="S1394" s="178"/>
      <c r="T1394" s="178" t="s">
        <v>271</v>
      </c>
    </row>
    <row r="1395" spans="2:20" hidden="1" x14ac:dyDescent="0.3">
      <c r="B1395" s="178">
        <v>4</v>
      </c>
      <c r="C1395" s="1" t="s">
        <v>272</v>
      </c>
      <c r="D1395" s="178"/>
      <c r="E1395" s="178"/>
      <c r="F1395" s="178"/>
      <c r="G1395" s="1" t="s">
        <v>273</v>
      </c>
      <c r="H1395" s="179"/>
    </row>
    <row r="1396" spans="2:20" hidden="1" x14ac:dyDescent="0.3">
      <c r="B1396" s="178">
        <v>5</v>
      </c>
      <c r="C1396" s="1" t="s">
        <v>274</v>
      </c>
      <c r="D1396" s="178"/>
      <c r="E1396" s="178"/>
      <c r="F1396" s="178"/>
      <c r="G1396" s="1" t="s">
        <v>275</v>
      </c>
      <c r="H1396" s="179"/>
    </row>
    <row r="1397" spans="2:20" hidden="1" x14ac:dyDescent="0.3">
      <c r="B1397" s="178">
        <v>6</v>
      </c>
      <c r="C1397" s="1" t="s">
        <v>276</v>
      </c>
      <c r="D1397" s="178"/>
      <c r="E1397" s="178"/>
      <c r="F1397" s="178"/>
      <c r="G1397" s="1" t="s">
        <v>277</v>
      </c>
      <c r="H1397" s="179"/>
    </row>
    <row r="1398" spans="2:20" hidden="1" x14ac:dyDescent="0.3">
      <c r="B1398" s="178">
        <v>7</v>
      </c>
      <c r="C1398" s="1" t="s">
        <v>278</v>
      </c>
      <c r="D1398" s="178"/>
      <c r="E1398" s="178"/>
      <c r="F1398" s="178"/>
      <c r="G1398" s="1" t="s">
        <v>279</v>
      </c>
      <c r="H1398" s="179"/>
    </row>
    <row r="1399" spans="2:20" hidden="1" x14ac:dyDescent="0.3">
      <c r="B1399" s="178">
        <v>8</v>
      </c>
      <c r="C1399" s="1" t="s">
        <v>280</v>
      </c>
      <c r="D1399" s="178"/>
      <c r="E1399" s="178"/>
      <c r="F1399" s="178"/>
      <c r="G1399" s="1" t="s">
        <v>281</v>
      </c>
      <c r="H1399" s="179"/>
    </row>
    <row r="1400" spans="2:20" hidden="1" x14ac:dyDescent="0.3">
      <c r="B1400" s="178">
        <v>9</v>
      </c>
      <c r="C1400" s="1" t="s">
        <v>282</v>
      </c>
      <c r="E1400" s="178"/>
      <c r="F1400" s="178"/>
      <c r="G1400" s="1" t="s">
        <v>283</v>
      </c>
      <c r="H1400" s="179"/>
    </row>
    <row r="1401" spans="2:20" hidden="1" x14ac:dyDescent="0.3">
      <c r="B1401" s="178">
        <v>10</v>
      </c>
      <c r="C1401" s="1" t="s">
        <v>284</v>
      </c>
      <c r="D1401" s="178"/>
      <c r="E1401" s="178"/>
      <c r="F1401" s="178"/>
      <c r="G1401" s="1" t="s">
        <v>285</v>
      </c>
      <c r="H1401" s="179"/>
    </row>
    <row r="1402" spans="2:20" hidden="1" x14ac:dyDescent="0.3">
      <c r="B1402" s="178">
        <v>11</v>
      </c>
      <c r="C1402" s="1" t="s">
        <v>286</v>
      </c>
      <c r="D1402" s="178"/>
      <c r="E1402" s="178"/>
      <c r="F1402" s="178"/>
      <c r="G1402" s="1" t="s">
        <v>287</v>
      </c>
      <c r="H1402" s="179"/>
    </row>
    <row r="1403" spans="2:20" hidden="1" x14ac:dyDescent="0.3">
      <c r="B1403" s="178">
        <v>12</v>
      </c>
      <c r="C1403" s="1" t="s">
        <v>288</v>
      </c>
      <c r="D1403" s="178"/>
      <c r="E1403" s="178"/>
      <c r="F1403" s="178"/>
      <c r="G1403" s="1" t="s">
        <v>289</v>
      </c>
      <c r="H1403" s="179"/>
    </row>
    <row r="1404" spans="2:20" hidden="1" x14ac:dyDescent="0.3"/>
    <row r="1405" spans="2:20" hidden="1" x14ac:dyDescent="0.3"/>
    <row r="1406" spans="2:20" ht="15.5" hidden="1" x14ac:dyDescent="0.45">
      <c r="B1406" s="174" t="str">
        <f>C1334</f>
        <v>situational interview</v>
      </c>
    </row>
    <row r="1407" spans="2:20" hidden="1" x14ac:dyDescent="0.3">
      <c r="B1407" s="178">
        <v>1</v>
      </c>
      <c r="C1407" s="1" t="s">
        <v>290</v>
      </c>
      <c r="D1407" s="178"/>
      <c r="E1407" s="178"/>
      <c r="F1407" s="178"/>
      <c r="G1407" s="1" t="s">
        <v>291</v>
      </c>
      <c r="H1407" s="179"/>
    </row>
    <row r="1408" spans="2:20" hidden="1" x14ac:dyDescent="0.3">
      <c r="B1408" s="178">
        <v>2</v>
      </c>
      <c r="C1408" s="1" t="s">
        <v>292</v>
      </c>
      <c r="D1408" s="178"/>
      <c r="E1408" s="178"/>
      <c r="F1408" s="178"/>
      <c r="G1408" s="1" t="s">
        <v>293</v>
      </c>
      <c r="H1408" s="179"/>
      <c r="P1408" s="1" t="s">
        <v>294</v>
      </c>
    </row>
    <row r="1409" spans="2:16" hidden="1" x14ac:dyDescent="0.3">
      <c r="B1409" s="178">
        <v>3</v>
      </c>
      <c r="C1409" s="1" t="s">
        <v>295</v>
      </c>
      <c r="D1409" s="178"/>
      <c r="E1409" s="178"/>
      <c r="F1409" s="178"/>
      <c r="G1409" s="1" t="s">
        <v>296</v>
      </c>
      <c r="H1409" s="179"/>
      <c r="P1409" s="178" t="s">
        <v>297</v>
      </c>
    </row>
    <row r="1410" spans="2:16" hidden="1" x14ac:dyDescent="0.3">
      <c r="B1410" s="178">
        <v>4</v>
      </c>
      <c r="C1410" s="1" t="s">
        <v>298</v>
      </c>
      <c r="D1410" s="178"/>
      <c r="E1410" s="178"/>
      <c r="F1410" s="178"/>
      <c r="G1410" s="1" t="s">
        <v>299</v>
      </c>
      <c r="H1410" s="179"/>
    </row>
    <row r="1411" spans="2:16" hidden="1" x14ac:dyDescent="0.3">
      <c r="B1411" s="178">
        <v>5</v>
      </c>
      <c r="C1411" s="1" t="s">
        <v>300</v>
      </c>
      <c r="D1411" s="178"/>
      <c r="E1411" s="178"/>
      <c r="F1411" s="178"/>
      <c r="G1411" s="1" t="s">
        <v>301</v>
      </c>
      <c r="H1411" s="179"/>
    </row>
    <row r="1412" spans="2:16" hidden="1" x14ac:dyDescent="0.3">
      <c r="B1412" s="178">
        <v>6</v>
      </c>
      <c r="C1412" s="1" t="s">
        <v>302</v>
      </c>
      <c r="D1412" s="178"/>
      <c r="E1412" s="178"/>
      <c r="F1412" s="178"/>
      <c r="G1412" s="1" t="s">
        <v>303</v>
      </c>
      <c r="H1412" s="179"/>
    </row>
    <row r="1413" spans="2:16" hidden="1" x14ac:dyDescent="0.3">
      <c r="B1413" s="178">
        <v>7</v>
      </c>
      <c r="C1413" s="1" t="s">
        <v>304</v>
      </c>
      <c r="D1413" s="178"/>
      <c r="E1413" s="178"/>
      <c r="F1413" s="178"/>
      <c r="G1413" s="1" t="s">
        <v>305</v>
      </c>
      <c r="H1413" s="179"/>
    </row>
    <row r="1414" spans="2:16" hidden="1" x14ac:dyDescent="0.3">
      <c r="B1414" s="178">
        <v>8</v>
      </c>
      <c r="C1414" s="1" t="s">
        <v>306</v>
      </c>
      <c r="D1414" s="178"/>
      <c r="E1414" s="178"/>
      <c r="F1414" s="178"/>
      <c r="G1414" s="1" t="s">
        <v>307</v>
      </c>
      <c r="H1414" s="179"/>
    </row>
    <row r="1415" spans="2:16" hidden="1" x14ac:dyDescent="0.3">
      <c r="B1415" s="178">
        <v>9</v>
      </c>
      <c r="C1415" s="1" t="s">
        <v>308</v>
      </c>
      <c r="E1415" s="178"/>
      <c r="F1415" s="178"/>
      <c r="G1415" s="1" t="s">
        <v>309</v>
      </c>
      <c r="H1415" s="179"/>
    </row>
    <row r="1416" spans="2:16" hidden="1" x14ac:dyDescent="0.3">
      <c r="B1416" s="178">
        <v>10</v>
      </c>
      <c r="C1416" s="1" t="s">
        <v>310</v>
      </c>
      <c r="D1416" s="178"/>
      <c r="E1416" s="178"/>
      <c r="F1416" s="178"/>
      <c r="G1416" s="1" t="s">
        <v>311</v>
      </c>
      <c r="H1416" s="179"/>
    </row>
    <row r="1417" spans="2:16" hidden="1" x14ac:dyDescent="0.3">
      <c r="B1417" s="178">
        <v>11</v>
      </c>
      <c r="C1417" s="1" t="s">
        <v>312</v>
      </c>
      <c r="D1417" s="178"/>
      <c r="E1417" s="178"/>
      <c r="F1417" s="178"/>
      <c r="G1417" s="1" t="s">
        <v>313</v>
      </c>
      <c r="H1417" s="179"/>
    </row>
    <row r="1418" spans="2:16" hidden="1" x14ac:dyDescent="0.3">
      <c r="B1418" s="178">
        <v>12</v>
      </c>
      <c r="C1418" s="1" t="s">
        <v>314</v>
      </c>
      <c r="D1418" s="178"/>
      <c r="E1418" s="178"/>
      <c r="F1418" s="178"/>
      <c r="G1418" s="1" t="s">
        <v>315</v>
      </c>
      <c r="H1418" s="179"/>
    </row>
    <row r="1419" spans="2:16" hidden="1" x14ac:dyDescent="0.3"/>
    <row r="1420" spans="2:16" hidden="1" x14ac:dyDescent="0.3"/>
    <row r="1421" spans="2:16" ht="15.5" hidden="1" x14ac:dyDescent="0.45">
      <c r="B1421" s="174" t="str">
        <f>C1335</f>
        <v>motivational interview</v>
      </c>
    </row>
    <row r="1422" spans="2:16" hidden="1" x14ac:dyDescent="0.3">
      <c r="B1422" s="178">
        <v>1</v>
      </c>
      <c r="C1422" s="1" t="s">
        <v>316</v>
      </c>
      <c r="D1422" s="178"/>
      <c r="E1422" s="178"/>
      <c r="F1422" s="178"/>
      <c r="G1422" s="1" t="s">
        <v>317</v>
      </c>
      <c r="H1422" s="179"/>
    </row>
    <row r="1423" spans="2:16" hidden="1" x14ac:dyDescent="0.3">
      <c r="B1423" s="178">
        <v>2</v>
      </c>
      <c r="C1423" s="1" t="s">
        <v>318</v>
      </c>
      <c r="D1423" s="178"/>
      <c r="E1423" s="178"/>
      <c r="F1423" s="178"/>
      <c r="G1423" s="1" t="s">
        <v>319</v>
      </c>
      <c r="H1423" s="179"/>
    </row>
    <row r="1424" spans="2:16" hidden="1" x14ac:dyDescent="0.3">
      <c r="B1424" s="178">
        <v>3</v>
      </c>
      <c r="C1424" s="1" t="s">
        <v>320</v>
      </c>
      <c r="D1424" s="178"/>
      <c r="E1424" s="178"/>
      <c r="F1424" s="178"/>
      <c r="G1424" s="1" t="s">
        <v>321</v>
      </c>
      <c r="H1424" s="179"/>
    </row>
    <row r="1425" spans="2:34" hidden="1" x14ac:dyDescent="0.3">
      <c r="B1425" s="178">
        <v>4</v>
      </c>
      <c r="C1425" s="1" t="s">
        <v>322</v>
      </c>
      <c r="D1425" s="178"/>
      <c r="E1425" s="178"/>
      <c r="F1425" s="178"/>
      <c r="G1425" s="1" t="s">
        <v>323</v>
      </c>
      <c r="H1425" s="179"/>
    </row>
    <row r="1426" spans="2:34" hidden="1" x14ac:dyDescent="0.3">
      <c r="B1426" s="178">
        <v>5</v>
      </c>
      <c r="C1426" s="1" t="s">
        <v>324</v>
      </c>
      <c r="D1426" s="178"/>
      <c r="E1426" s="178"/>
      <c r="F1426" s="178"/>
      <c r="G1426" s="1" t="s">
        <v>325</v>
      </c>
      <c r="H1426" s="179"/>
    </row>
    <row r="1427" spans="2:34" hidden="1" x14ac:dyDescent="0.3">
      <c r="B1427" s="178">
        <v>6</v>
      </c>
      <c r="C1427" s="1" t="s">
        <v>326</v>
      </c>
      <c r="D1427" s="178"/>
      <c r="E1427" s="178"/>
      <c r="F1427" s="178"/>
      <c r="G1427" s="1" t="s">
        <v>327</v>
      </c>
      <c r="H1427" s="179"/>
    </row>
    <row r="1428" spans="2:34" hidden="1" x14ac:dyDescent="0.3">
      <c r="B1428" s="178">
        <v>7</v>
      </c>
      <c r="C1428" s="1" t="s">
        <v>328</v>
      </c>
      <c r="D1428" s="178"/>
      <c r="E1428" s="178"/>
      <c r="F1428" s="178"/>
      <c r="G1428" s="1" t="s">
        <v>329</v>
      </c>
      <c r="H1428" s="179"/>
    </row>
    <row r="1429" spans="2:34" hidden="1" x14ac:dyDescent="0.3">
      <c r="B1429" s="178">
        <v>8</v>
      </c>
      <c r="C1429" s="1" t="s">
        <v>330</v>
      </c>
      <c r="D1429" s="178"/>
      <c r="E1429" s="178"/>
      <c r="F1429" s="178"/>
      <c r="G1429" s="1" t="s">
        <v>331</v>
      </c>
      <c r="H1429" s="179"/>
    </row>
    <row r="1430" spans="2:34" hidden="1" x14ac:dyDescent="0.3">
      <c r="B1430" s="178">
        <v>9</v>
      </c>
      <c r="C1430" s="1" t="s">
        <v>332</v>
      </c>
      <c r="E1430" s="178"/>
      <c r="F1430" s="178"/>
      <c r="G1430" s="1" t="s">
        <v>333</v>
      </c>
      <c r="H1430" s="179"/>
    </row>
    <row r="1431" spans="2:34" hidden="1" x14ac:dyDescent="0.3">
      <c r="B1431" s="178">
        <v>10</v>
      </c>
      <c r="C1431" s="1" t="s">
        <v>334</v>
      </c>
      <c r="D1431" s="178"/>
      <c r="E1431" s="178"/>
      <c r="F1431" s="178"/>
      <c r="G1431" s="1" t="s">
        <v>335</v>
      </c>
      <c r="H1431" s="179"/>
    </row>
    <row r="1432" spans="2:34" hidden="1" x14ac:dyDescent="0.3">
      <c r="B1432" s="178">
        <v>11</v>
      </c>
      <c r="C1432" s="1" t="s">
        <v>336</v>
      </c>
      <c r="D1432" s="178"/>
      <c r="E1432" s="178"/>
      <c r="F1432" s="178"/>
      <c r="G1432" s="1" t="s">
        <v>337</v>
      </c>
      <c r="H1432" s="179"/>
    </row>
    <row r="1433" spans="2:34" hidden="1" x14ac:dyDescent="0.3">
      <c r="B1433" s="178">
        <v>12</v>
      </c>
      <c r="C1433" s="1" t="s">
        <v>338</v>
      </c>
      <c r="D1433" s="178"/>
      <c r="E1433" s="178"/>
      <c r="F1433" s="178"/>
      <c r="G1433" s="1" t="s">
        <v>339</v>
      </c>
      <c r="H1433" s="179"/>
    </row>
    <row r="1434" spans="2:34" hidden="1" x14ac:dyDescent="0.3"/>
    <row r="1435" spans="2:34" hidden="1" x14ac:dyDescent="0.3"/>
    <row r="1436" spans="2:34" ht="15.5" hidden="1" x14ac:dyDescent="0.45">
      <c r="B1436" s="174" t="str">
        <f>C1336</f>
        <v>competency interview</v>
      </c>
    </row>
    <row r="1437" spans="2:34" hidden="1" x14ac:dyDescent="0.3">
      <c r="B1437" s="178">
        <v>1</v>
      </c>
      <c r="C1437" s="1" t="s">
        <v>340</v>
      </c>
      <c r="D1437" s="178"/>
      <c r="E1437" s="178"/>
      <c r="F1437" s="178"/>
      <c r="G1437" s="1" t="s">
        <v>341</v>
      </c>
      <c r="H1437" s="179"/>
      <c r="AC1437" s="178" t="s">
        <v>342</v>
      </c>
      <c r="AD1437" s="178"/>
      <c r="AE1437" s="178"/>
      <c r="AF1437" s="178"/>
      <c r="AG1437" s="178" t="s">
        <v>342</v>
      </c>
      <c r="AH1437" s="179"/>
    </row>
    <row r="1438" spans="2:34" hidden="1" x14ac:dyDescent="0.3">
      <c r="B1438" s="178">
        <v>2</v>
      </c>
      <c r="C1438" s="1" t="s">
        <v>343</v>
      </c>
      <c r="D1438" s="178"/>
      <c r="E1438" s="178"/>
      <c r="F1438" s="178"/>
      <c r="G1438" s="1" t="s">
        <v>344</v>
      </c>
      <c r="H1438" s="179"/>
      <c r="AC1438" s="178" t="s">
        <v>343</v>
      </c>
      <c r="AD1438" s="178"/>
      <c r="AE1438" s="178"/>
      <c r="AF1438" s="178"/>
      <c r="AG1438" s="178" t="s">
        <v>238</v>
      </c>
      <c r="AH1438" s="179"/>
    </row>
    <row r="1439" spans="2:34" hidden="1" x14ac:dyDescent="0.3">
      <c r="B1439" s="178">
        <v>3</v>
      </c>
      <c r="C1439" s="1" t="s">
        <v>345</v>
      </c>
      <c r="D1439" s="178"/>
      <c r="E1439" s="178"/>
      <c r="F1439" s="178"/>
      <c r="G1439" s="1" t="s">
        <v>346</v>
      </c>
      <c r="H1439" s="179"/>
      <c r="AC1439" s="178" t="s">
        <v>347</v>
      </c>
      <c r="AD1439" s="178"/>
      <c r="AE1439" s="178"/>
      <c r="AF1439" s="178"/>
      <c r="AG1439" s="178" t="s">
        <v>347</v>
      </c>
      <c r="AH1439" s="179"/>
    </row>
    <row r="1440" spans="2:34" hidden="1" x14ac:dyDescent="0.3">
      <c r="B1440" s="178">
        <v>4</v>
      </c>
      <c r="C1440" s="1" t="s">
        <v>348</v>
      </c>
      <c r="D1440" s="178"/>
      <c r="E1440" s="178"/>
      <c r="F1440" s="178"/>
      <c r="G1440" s="1" t="s">
        <v>349</v>
      </c>
      <c r="H1440" s="179"/>
      <c r="AC1440" s="178" t="s">
        <v>350</v>
      </c>
      <c r="AD1440" s="178"/>
      <c r="AE1440" s="178"/>
      <c r="AF1440" s="178"/>
      <c r="AG1440" s="178" t="s">
        <v>350</v>
      </c>
      <c r="AH1440" s="179"/>
    </row>
    <row r="1441" spans="2:34" hidden="1" x14ac:dyDescent="0.3">
      <c r="B1441" s="178">
        <v>5</v>
      </c>
      <c r="C1441" s="1" t="s">
        <v>351</v>
      </c>
      <c r="D1441" s="178"/>
      <c r="E1441" s="178"/>
      <c r="F1441" s="178"/>
      <c r="G1441" s="1" t="s">
        <v>352</v>
      </c>
      <c r="H1441" s="179"/>
      <c r="AC1441" s="178" t="s">
        <v>353</v>
      </c>
      <c r="AD1441" s="178"/>
      <c r="AE1441" s="178"/>
      <c r="AF1441" s="178"/>
      <c r="AG1441" s="178" t="s">
        <v>353</v>
      </c>
      <c r="AH1441" s="179"/>
    </row>
    <row r="1442" spans="2:34" hidden="1" x14ac:dyDescent="0.3">
      <c r="B1442" s="178">
        <v>6</v>
      </c>
      <c r="C1442" s="1" t="s">
        <v>354</v>
      </c>
      <c r="D1442" s="178"/>
      <c r="E1442" s="178"/>
      <c r="F1442" s="178"/>
      <c r="G1442" s="1" t="s">
        <v>355</v>
      </c>
      <c r="H1442" s="179"/>
      <c r="AC1442" s="178" t="s">
        <v>356</v>
      </c>
      <c r="AD1442" s="178"/>
      <c r="AE1442" s="178"/>
      <c r="AF1442" s="178"/>
      <c r="AG1442" s="178" t="s">
        <v>356</v>
      </c>
      <c r="AH1442" s="179"/>
    </row>
    <row r="1443" spans="2:34" hidden="1" x14ac:dyDescent="0.3">
      <c r="B1443" s="178">
        <v>7</v>
      </c>
      <c r="C1443" s="1" t="s">
        <v>357</v>
      </c>
      <c r="D1443" s="178"/>
      <c r="E1443" s="178"/>
      <c r="F1443" s="178"/>
      <c r="G1443" s="1" t="s">
        <v>358</v>
      </c>
      <c r="H1443" s="179"/>
      <c r="AC1443" s="178" t="s">
        <v>359</v>
      </c>
      <c r="AD1443" s="178"/>
      <c r="AE1443" s="178"/>
      <c r="AF1443" s="178"/>
      <c r="AG1443" s="178" t="s">
        <v>359</v>
      </c>
      <c r="AH1443" s="179"/>
    </row>
    <row r="1444" spans="2:34" hidden="1" x14ac:dyDescent="0.3">
      <c r="B1444" s="178">
        <v>8</v>
      </c>
      <c r="C1444" s="1" t="s">
        <v>360</v>
      </c>
      <c r="D1444" s="178"/>
      <c r="E1444" s="178"/>
      <c r="F1444" s="178"/>
      <c r="G1444" s="1" t="s">
        <v>361</v>
      </c>
      <c r="H1444" s="179"/>
      <c r="AC1444" s="178" t="s">
        <v>362</v>
      </c>
      <c r="AD1444" s="178"/>
      <c r="AE1444" s="178"/>
      <c r="AF1444" s="178"/>
      <c r="AG1444" s="178" t="s">
        <v>362</v>
      </c>
      <c r="AH1444" s="179"/>
    </row>
    <row r="1445" spans="2:34" hidden="1" x14ac:dyDescent="0.3">
      <c r="B1445" s="178">
        <v>9</v>
      </c>
      <c r="C1445" s="1" t="s">
        <v>363</v>
      </c>
      <c r="E1445" s="178"/>
      <c r="F1445" s="178"/>
      <c r="G1445" s="1" t="s">
        <v>364</v>
      </c>
      <c r="H1445" s="179"/>
      <c r="AC1445" s="178" t="s">
        <v>365</v>
      </c>
      <c r="AE1445" s="178"/>
      <c r="AF1445" s="178"/>
      <c r="AG1445" s="178" t="s">
        <v>365</v>
      </c>
      <c r="AH1445" s="179"/>
    </row>
    <row r="1446" spans="2:34" hidden="1" x14ac:dyDescent="0.3">
      <c r="B1446" s="178">
        <v>10</v>
      </c>
      <c r="C1446" s="1" t="s">
        <v>366</v>
      </c>
      <c r="D1446" s="178"/>
      <c r="E1446" s="178"/>
      <c r="F1446" s="178"/>
      <c r="G1446" s="1" t="s">
        <v>367</v>
      </c>
      <c r="H1446" s="179"/>
      <c r="AC1446" s="178" t="s">
        <v>368</v>
      </c>
      <c r="AD1446" s="178"/>
      <c r="AE1446" s="178"/>
      <c r="AF1446" s="178"/>
      <c r="AG1446" s="178" t="s">
        <v>368</v>
      </c>
      <c r="AH1446" s="179"/>
    </row>
    <row r="1447" spans="2:34" hidden="1" x14ac:dyDescent="0.3">
      <c r="B1447" s="178">
        <v>11</v>
      </c>
      <c r="C1447" s="1" t="s">
        <v>369</v>
      </c>
      <c r="D1447" s="178"/>
      <c r="E1447" s="178"/>
      <c r="F1447" s="178"/>
      <c r="G1447" s="1" t="s">
        <v>370</v>
      </c>
      <c r="H1447" s="179"/>
      <c r="AC1447" s="178" t="s">
        <v>371</v>
      </c>
      <c r="AD1447" s="178"/>
      <c r="AE1447" s="178"/>
      <c r="AF1447" s="178"/>
      <c r="AG1447" s="178" t="s">
        <v>371</v>
      </c>
      <c r="AH1447" s="179"/>
    </row>
    <row r="1448" spans="2:34" hidden="1" x14ac:dyDescent="0.3">
      <c r="B1448" s="178">
        <v>12</v>
      </c>
      <c r="C1448" s="1" t="s">
        <v>372</v>
      </c>
      <c r="D1448" s="178"/>
      <c r="E1448" s="178"/>
      <c r="F1448" s="178"/>
      <c r="G1448" s="1" t="s">
        <v>373</v>
      </c>
      <c r="H1448" s="179"/>
      <c r="AC1448" s="178" t="s">
        <v>374</v>
      </c>
      <c r="AD1448" s="178"/>
      <c r="AE1448" s="178"/>
      <c r="AF1448" s="178"/>
      <c r="AG1448" s="178" t="s">
        <v>374</v>
      </c>
      <c r="AH1448" s="179"/>
    </row>
    <row r="1449" spans="2:34" hidden="1" x14ac:dyDescent="0.3"/>
    <row r="1450" spans="2:34" hidden="1" x14ac:dyDescent="0.3"/>
    <row r="1451" spans="2:34" ht="15.5" hidden="1" x14ac:dyDescent="0.45">
      <c r="B1451" s="174" t="str">
        <f>C1337</f>
        <v>medical residency interview</v>
      </c>
    </row>
    <row r="1452" spans="2:34" hidden="1" x14ac:dyDescent="0.3">
      <c r="B1452" s="178">
        <v>1</v>
      </c>
      <c r="C1452" s="1" t="s">
        <v>375</v>
      </c>
      <c r="D1452" s="178"/>
      <c r="E1452" s="178"/>
      <c r="F1452" s="178"/>
      <c r="G1452" s="1" t="s">
        <v>376</v>
      </c>
      <c r="H1452" s="179"/>
      <c r="L1452" s="178" t="s">
        <v>375</v>
      </c>
    </row>
    <row r="1453" spans="2:34" hidden="1" x14ac:dyDescent="0.3">
      <c r="B1453" s="178">
        <v>2</v>
      </c>
      <c r="C1453" s="1" t="s">
        <v>377</v>
      </c>
      <c r="D1453" s="178"/>
      <c r="E1453" s="178"/>
      <c r="F1453" s="178"/>
      <c r="G1453" s="1" t="str">
        <f>CONCATENATE("Tell me what inspired you to become ","a ",IF(E100="","doctor",E100),".")</f>
        <v>Tell me what inspired you to become a doctor.</v>
      </c>
      <c r="H1453" s="179"/>
      <c r="L1453" s="178" t="s">
        <v>238</v>
      </c>
    </row>
    <row r="1454" spans="2:34" hidden="1" x14ac:dyDescent="0.3">
      <c r="B1454" s="178">
        <v>3</v>
      </c>
      <c r="C1454" s="1" t="s">
        <v>378</v>
      </c>
      <c r="D1454" s="178"/>
      <c r="E1454" s="178"/>
      <c r="F1454" s="178"/>
      <c r="G1454" s="1" t="s">
        <v>379</v>
      </c>
      <c r="H1454" s="179"/>
      <c r="L1454" s="178" t="s">
        <v>240</v>
      </c>
    </row>
    <row r="1455" spans="2:34" hidden="1" x14ac:dyDescent="0.3">
      <c r="B1455" s="178">
        <v>4</v>
      </c>
      <c r="C1455" s="1" t="s">
        <v>380</v>
      </c>
      <c r="D1455" s="178"/>
      <c r="E1455" s="178"/>
      <c r="F1455" s="178"/>
      <c r="G1455" s="1" t="s">
        <v>245</v>
      </c>
      <c r="H1455" s="179"/>
      <c r="L1455" s="178" t="s">
        <v>381</v>
      </c>
    </row>
    <row r="1456" spans="2:34" hidden="1" x14ac:dyDescent="0.3">
      <c r="B1456" s="178">
        <v>5</v>
      </c>
      <c r="C1456" s="1" t="s">
        <v>382</v>
      </c>
      <c r="D1456" s="178"/>
      <c r="E1456" s="178"/>
      <c r="F1456" s="178"/>
      <c r="G1456" s="1" t="s">
        <v>383</v>
      </c>
      <c r="H1456" s="179"/>
      <c r="L1456" s="178" t="s">
        <v>244</v>
      </c>
    </row>
    <row r="1457" spans="2:26" hidden="1" x14ac:dyDescent="0.3">
      <c r="B1457" s="178">
        <v>6</v>
      </c>
      <c r="C1457" s="1" t="s">
        <v>384</v>
      </c>
      <c r="D1457" s="178"/>
      <c r="E1457" s="178"/>
      <c r="F1457" s="178"/>
      <c r="G1457" s="1" t="s">
        <v>385</v>
      </c>
      <c r="H1457" s="179"/>
      <c r="L1457" s="178" t="s">
        <v>246</v>
      </c>
    </row>
    <row r="1458" spans="2:26" hidden="1" x14ac:dyDescent="0.3">
      <c r="B1458" s="178">
        <v>7</v>
      </c>
      <c r="C1458" s="1" t="s">
        <v>386</v>
      </c>
      <c r="D1458" s="178"/>
      <c r="E1458" s="178"/>
      <c r="F1458" s="178"/>
      <c r="G1458" s="1" t="s">
        <v>387</v>
      </c>
      <c r="H1458" s="179"/>
      <c r="L1458" s="178" t="s">
        <v>248</v>
      </c>
    </row>
    <row r="1459" spans="2:26" hidden="1" x14ac:dyDescent="0.3">
      <c r="B1459" s="178">
        <v>8</v>
      </c>
      <c r="C1459" s="1" t="s">
        <v>388</v>
      </c>
      <c r="D1459" s="178"/>
      <c r="E1459" s="178"/>
      <c r="F1459" s="178"/>
      <c r="G1459" s="1" t="s">
        <v>389</v>
      </c>
      <c r="H1459" s="179"/>
      <c r="L1459" s="178" t="s">
        <v>251</v>
      </c>
    </row>
    <row r="1460" spans="2:26" hidden="1" x14ac:dyDescent="0.3">
      <c r="B1460" s="178">
        <v>9</v>
      </c>
      <c r="C1460" s="1" t="s">
        <v>390</v>
      </c>
      <c r="E1460" s="178"/>
      <c r="F1460" s="178"/>
      <c r="G1460" s="1" t="s">
        <v>391</v>
      </c>
      <c r="H1460" s="179"/>
      <c r="L1460" s="178" t="s">
        <v>253</v>
      </c>
    </row>
    <row r="1461" spans="2:26" hidden="1" x14ac:dyDescent="0.3">
      <c r="B1461" s="178">
        <v>10</v>
      </c>
      <c r="C1461" s="1" t="s">
        <v>392</v>
      </c>
      <c r="D1461" s="178"/>
      <c r="E1461" s="178"/>
      <c r="F1461" s="178"/>
      <c r="G1461" s="1" t="s">
        <v>393</v>
      </c>
      <c r="H1461" s="179"/>
      <c r="L1461" s="178" t="s">
        <v>255</v>
      </c>
    </row>
    <row r="1462" spans="2:26" hidden="1" x14ac:dyDescent="0.3">
      <c r="B1462" s="178">
        <v>11</v>
      </c>
      <c r="C1462" s="1" t="s">
        <v>394</v>
      </c>
      <c r="D1462" s="178"/>
      <c r="E1462" s="178"/>
      <c r="F1462" s="178"/>
      <c r="G1462" s="1" t="s">
        <v>395</v>
      </c>
      <c r="H1462" s="179"/>
      <c r="L1462" s="178" t="s">
        <v>396</v>
      </c>
    </row>
    <row r="1463" spans="2:26" hidden="1" x14ac:dyDescent="0.3">
      <c r="B1463" s="178">
        <v>12</v>
      </c>
      <c r="C1463" s="1" t="s">
        <v>261</v>
      </c>
      <c r="D1463" s="178"/>
      <c r="E1463" s="178"/>
      <c r="F1463" s="178"/>
      <c r="G1463" s="1" t="s">
        <v>397</v>
      </c>
      <c r="H1463" s="179"/>
      <c r="L1463" s="178" t="s">
        <v>261</v>
      </c>
    </row>
    <row r="1464" spans="2:26" hidden="1" x14ac:dyDescent="0.3"/>
    <row r="1465" spans="2:26" hidden="1" x14ac:dyDescent="0.3"/>
    <row r="1466" spans="2:26" ht="15.5" hidden="1" x14ac:dyDescent="0.45">
      <c r="B1466" s="174" t="str">
        <f>C1338</f>
        <v>postgrad interview</v>
      </c>
    </row>
    <row r="1467" spans="2:26" hidden="1" x14ac:dyDescent="0.3">
      <c r="B1467" s="178">
        <v>1</v>
      </c>
      <c r="C1467" s="1" t="s">
        <v>375</v>
      </c>
      <c r="D1467" s="178"/>
      <c r="E1467" s="178"/>
      <c r="F1467" s="178"/>
      <c r="G1467" s="1" t="s">
        <v>398</v>
      </c>
      <c r="H1467" s="179"/>
      <c r="L1467" s="178" t="s">
        <v>375</v>
      </c>
      <c r="T1467" s="178" t="s">
        <v>399</v>
      </c>
    </row>
    <row r="1468" spans="2:26" hidden="1" x14ac:dyDescent="0.3">
      <c r="B1468" s="178">
        <v>2</v>
      </c>
      <c r="C1468" s="1" t="s">
        <v>400</v>
      </c>
      <c r="D1468" s="178"/>
      <c r="E1468" s="178"/>
      <c r="F1468" s="178"/>
      <c r="G1468" s="1" t="s">
        <v>401</v>
      </c>
      <c r="H1468" s="179"/>
      <c r="L1468" s="178" t="s">
        <v>238</v>
      </c>
      <c r="T1468" s="178" t="s">
        <v>402</v>
      </c>
    </row>
    <row r="1469" spans="2:26" hidden="1" x14ac:dyDescent="0.3">
      <c r="B1469" s="178">
        <v>3</v>
      </c>
      <c r="C1469" s="1" t="s">
        <v>403</v>
      </c>
      <c r="D1469" s="178"/>
      <c r="E1469" s="178"/>
      <c r="F1469" s="178"/>
      <c r="G1469" s="1" t="s">
        <v>404</v>
      </c>
      <c r="H1469" s="179"/>
      <c r="L1469" s="178" t="s">
        <v>240</v>
      </c>
      <c r="T1469" s="178" t="s">
        <v>405</v>
      </c>
    </row>
    <row r="1470" spans="2:26" hidden="1" x14ac:dyDescent="0.3">
      <c r="B1470" s="178">
        <v>4</v>
      </c>
      <c r="C1470" s="1" t="s">
        <v>406</v>
      </c>
      <c r="D1470" s="178"/>
      <c r="E1470" s="178"/>
      <c r="F1470" s="178"/>
      <c r="G1470" s="1" t="s">
        <v>407</v>
      </c>
      <c r="H1470" s="179"/>
      <c r="L1470" s="178" t="s">
        <v>381</v>
      </c>
      <c r="T1470" s="178" t="s">
        <v>408</v>
      </c>
      <c r="V1470" s="178" t="s">
        <v>409</v>
      </c>
      <c r="W1470" s="178"/>
      <c r="X1470" s="178"/>
      <c r="Y1470" s="178"/>
      <c r="Z1470" s="178" t="s">
        <v>410</v>
      </c>
    </row>
    <row r="1471" spans="2:26" hidden="1" x14ac:dyDescent="0.3">
      <c r="B1471" s="178">
        <v>5</v>
      </c>
      <c r="C1471" s="1" t="s">
        <v>411</v>
      </c>
      <c r="D1471" s="178"/>
      <c r="E1471" s="178"/>
      <c r="F1471" s="178"/>
      <c r="G1471" s="1" t="s">
        <v>412</v>
      </c>
      <c r="H1471" s="179"/>
      <c r="L1471" s="178" t="s">
        <v>244</v>
      </c>
      <c r="T1471" s="178" t="s">
        <v>413</v>
      </c>
    </row>
    <row r="1472" spans="2:26" hidden="1" x14ac:dyDescent="0.3">
      <c r="B1472" s="178">
        <v>6</v>
      </c>
      <c r="C1472" s="1" t="s">
        <v>244</v>
      </c>
      <c r="D1472" s="178"/>
      <c r="E1472" s="178"/>
      <c r="F1472" s="178"/>
      <c r="G1472" s="1" t="s">
        <v>414</v>
      </c>
      <c r="H1472" s="179"/>
      <c r="L1472" s="178" t="s">
        <v>246</v>
      </c>
      <c r="T1472" s="178" t="s">
        <v>415</v>
      </c>
    </row>
    <row r="1473" spans="2:25" hidden="1" x14ac:dyDescent="0.3">
      <c r="B1473" s="178">
        <v>7</v>
      </c>
      <c r="C1473" s="1" t="s">
        <v>416</v>
      </c>
      <c r="D1473" s="178"/>
      <c r="E1473" s="178"/>
      <c r="F1473" s="178"/>
      <c r="G1473" s="1" t="s">
        <v>417</v>
      </c>
      <c r="H1473" s="179"/>
      <c r="L1473" s="178" t="s">
        <v>248</v>
      </c>
      <c r="T1473" s="178" t="s">
        <v>418</v>
      </c>
      <c r="V1473" s="178" t="s">
        <v>419</v>
      </c>
      <c r="Y1473" s="178" t="s">
        <v>420</v>
      </c>
    </row>
    <row r="1474" spans="2:25" hidden="1" x14ac:dyDescent="0.3">
      <c r="B1474" s="178">
        <v>8</v>
      </c>
      <c r="C1474" s="1" t="s">
        <v>421</v>
      </c>
      <c r="D1474" s="178"/>
      <c r="E1474" s="178"/>
      <c r="F1474" s="178"/>
      <c r="G1474" s="1" t="s">
        <v>422</v>
      </c>
      <c r="H1474" s="1"/>
      <c r="L1474" s="178" t="s">
        <v>251</v>
      </c>
      <c r="T1474" s="178" t="s">
        <v>423</v>
      </c>
    </row>
    <row r="1475" spans="2:25" hidden="1" x14ac:dyDescent="0.3">
      <c r="B1475" s="178">
        <v>9</v>
      </c>
      <c r="C1475" s="1" t="s">
        <v>424</v>
      </c>
      <c r="E1475" s="178"/>
      <c r="F1475" s="178"/>
      <c r="G1475" s="1" t="s">
        <v>425</v>
      </c>
      <c r="H1475" s="179"/>
      <c r="L1475" s="178" t="s">
        <v>253</v>
      </c>
      <c r="T1475" s="178" t="s">
        <v>426</v>
      </c>
    </row>
    <row r="1476" spans="2:25" hidden="1" x14ac:dyDescent="0.3">
      <c r="B1476" s="178">
        <v>10</v>
      </c>
      <c r="C1476" s="1" t="s">
        <v>427</v>
      </c>
      <c r="D1476" s="178"/>
      <c r="E1476" s="178"/>
      <c r="F1476" s="178"/>
      <c r="G1476" s="1" t="s">
        <v>428</v>
      </c>
      <c r="H1476" s="179"/>
      <c r="L1476" s="178" t="s">
        <v>255</v>
      </c>
      <c r="T1476" s="178" t="s">
        <v>429</v>
      </c>
    </row>
    <row r="1477" spans="2:25" hidden="1" x14ac:dyDescent="0.3">
      <c r="B1477" s="178">
        <v>11</v>
      </c>
      <c r="C1477" s="1" t="s">
        <v>430</v>
      </c>
      <c r="D1477" s="178"/>
      <c r="E1477" s="178"/>
      <c r="F1477" s="178"/>
      <c r="G1477" s="1" t="s">
        <v>431</v>
      </c>
      <c r="H1477" s="179"/>
      <c r="L1477" s="178" t="s">
        <v>396</v>
      </c>
      <c r="T1477" s="178" t="s">
        <v>432</v>
      </c>
      <c r="V1477" s="178" t="s">
        <v>433</v>
      </c>
    </row>
    <row r="1478" spans="2:25" hidden="1" x14ac:dyDescent="0.3">
      <c r="B1478" s="178">
        <v>12</v>
      </c>
      <c r="C1478" s="1" t="s">
        <v>434</v>
      </c>
      <c r="D1478" s="178"/>
      <c r="E1478" s="178"/>
      <c r="F1478" s="178"/>
      <c r="G1478" s="1" t="s">
        <v>261</v>
      </c>
      <c r="H1478" s="179"/>
      <c r="L1478" s="178" t="s">
        <v>261</v>
      </c>
      <c r="T1478" s="178" t="s">
        <v>435</v>
      </c>
    </row>
    <row r="1479" spans="2:25" hidden="1" x14ac:dyDescent="0.3"/>
    <row r="1480" spans="2:25" hidden="1" x14ac:dyDescent="0.3"/>
    <row r="1481" spans="2:25" ht="15.5" hidden="1" x14ac:dyDescent="0.45">
      <c r="B1481" s="174" t="str">
        <f>C1339</f>
        <v>PhD program interview</v>
      </c>
    </row>
    <row r="1482" spans="2:25" hidden="1" x14ac:dyDescent="0.3">
      <c r="B1482" s="178">
        <v>1</v>
      </c>
      <c r="C1482" s="1" t="s">
        <v>436</v>
      </c>
      <c r="D1482" s="178"/>
      <c r="E1482" s="178"/>
      <c r="F1482" s="178"/>
      <c r="G1482" s="1" t="s">
        <v>437</v>
      </c>
      <c r="H1482" s="179"/>
      <c r="L1482" s="178" t="s">
        <v>375</v>
      </c>
      <c r="T1482" s="178" t="s">
        <v>438</v>
      </c>
    </row>
    <row r="1483" spans="2:25" hidden="1" x14ac:dyDescent="0.3">
      <c r="B1483" s="178">
        <v>2</v>
      </c>
      <c r="C1483" s="1" t="s">
        <v>439</v>
      </c>
      <c r="D1483" s="178"/>
      <c r="E1483" s="178"/>
      <c r="F1483" s="178"/>
      <c r="G1483" s="1" t="s">
        <v>440</v>
      </c>
      <c r="H1483" s="179"/>
      <c r="L1483" s="178" t="s">
        <v>238</v>
      </c>
      <c r="T1483" s="178" t="s">
        <v>441</v>
      </c>
    </row>
    <row r="1484" spans="2:25" hidden="1" x14ac:dyDescent="0.3">
      <c r="B1484" s="178">
        <v>3</v>
      </c>
      <c r="C1484" s="1" t="s">
        <v>442</v>
      </c>
      <c r="D1484" s="178"/>
      <c r="E1484" s="178"/>
      <c r="F1484" s="178"/>
      <c r="G1484" s="1" t="s">
        <v>443</v>
      </c>
      <c r="H1484" s="179"/>
      <c r="L1484" s="178" t="s">
        <v>240</v>
      </c>
      <c r="T1484" s="178" t="s">
        <v>444</v>
      </c>
    </row>
    <row r="1485" spans="2:25" hidden="1" x14ac:dyDescent="0.3">
      <c r="B1485" s="178">
        <v>4</v>
      </c>
      <c r="C1485" s="1" t="s">
        <v>445</v>
      </c>
      <c r="D1485" s="178"/>
      <c r="E1485" s="178"/>
      <c r="F1485" s="178"/>
      <c r="G1485" s="1" t="s">
        <v>446</v>
      </c>
      <c r="H1485" s="179"/>
      <c r="L1485" s="178" t="s">
        <v>381</v>
      </c>
      <c r="T1485" s="178" t="s">
        <v>447</v>
      </c>
    </row>
    <row r="1486" spans="2:25" hidden="1" x14ac:dyDescent="0.3">
      <c r="B1486" s="178">
        <v>5</v>
      </c>
      <c r="C1486" s="1" t="s">
        <v>448</v>
      </c>
      <c r="D1486" s="178"/>
      <c r="E1486" s="178"/>
      <c r="F1486" s="178"/>
      <c r="G1486" s="1" t="s">
        <v>449</v>
      </c>
      <c r="H1486" s="179"/>
      <c r="L1486" s="178" t="s">
        <v>244</v>
      </c>
      <c r="T1486" s="178" t="s">
        <v>450</v>
      </c>
    </row>
    <row r="1487" spans="2:25" hidden="1" x14ac:dyDescent="0.3">
      <c r="B1487" s="178">
        <v>6</v>
      </c>
      <c r="C1487" s="1" t="s">
        <v>421</v>
      </c>
      <c r="D1487" s="178"/>
      <c r="E1487" s="178"/>
      <c r="F1487" s="178"/>
      <c r="G1487" s="1" t="s">
        <v>451</v>
      </c>
      <c r="H1487" s="179"/>
      <c r="L1487" s="178" t="s">
        <v>246</v>
      </c>
      <c r="T1487" s="178" t="s">
        <v>452</v>
      </c>
    </row>
    <row r="1488" spans="2:25" hidden="1" x14ac:dyDescent="0.3">
      <c r="B1488" s="178">
        <v>7</v>
      </c>
      <c r="C1488" s="1" t="s">
        <v>453</v>
      </c>
      <c r="D1488" s="178"/>
      <c r="E1488" s="178"/>
      <c r="F1488" s="178"/>
      <c r="G1488" s="1" t="s">
        <v>454</v>
      </c>
      <c r="H1488" s="179"/>
      <c r="L1488" s="178" t="s">
        <v>248</v>
      </c>
      <c r="T1488" s="178" t="s">
        <v>455</v>
      </c>
    </row>
    <row r="1489" spans="2:33" hidden="1" x14ac:dyDescent="0.3">
      <c r="B1489" s="178">
        <v>8</v>
      </c>
      <c r="C1489" s="1" t="s">
        <v>456</v>
      </c>
      <c r="D1489" s="178"/>
      <c r="E1489" s="178"/>
      <c r="F1489" s="178"/>
      <c r="G1489" s="1" t="s">
        <v>457</v>
      </c>
      <c r="H1489" s="179"/>
      <c r="L1489" s="178" t="s">
        <v>251</v>
      </c>
      <c r="T1489" s="178" t="s">
        <v>458</v>
      </c>
    </row>
    <row r="1490" spans="2:33" hidden="1" x14ac:dyDescent="0.3">
      <c r="B1490" s="178">
        <v>9</v>
      </c>
      <c r="C1490" s="1" t="s">
        <v>459</v>
      </c>
      <c r="E1490" s="178"/>
      <c r="F1490" s="178"/>
      <c r="G1490" s="1" t="s">
        <v>460</v>
      </c>
      <c r="H1490" s="179"/>
      <c r="L1490" s="178" t="s">
        <v>253</v>
      </c>
      <c r="T1490" s="178" t="s">
        <v>461</v>
      </c>
    </row>
    <row r="1491" spans="2:33" hidden="1" x14ac:dyDescent="0.3">
      <c r="B1491" s="178">
        <v>10</v>
      </c>
      <c r="C1491" s="1" t="s">
        <v>462</v>
      </c>
      <c r="D1491" s="178"/>
      <c r="E1491" s="178"/>
      <c r="F1491" s="178"/>
      <c r="G1491" s="1" t="s">
        <v>463</v>
      </c>
      <c r="H1491" s="179"/>
      <c r="L1491" s="178" t="s">
        <v>255</v>
      </c>
      <c r="T1491" s="178" t="s">
        <v>464</v>
      </c>
    </row>
    <row r="1492" spans="2:33" hidden="1" x14ac:dyDescent="0.3">
      <c r="B1492" s="178">
        <v>11</v>
      </c>
      <c r="C1492" s="1" t="s">
        <v>430</v>
      </c>
      <c r="D1492" s="178"/>
      <c r="E1492" s="178"/>
      <c r="F1492" s="178"/>
      <c r="G1492" s="1" t="s">
        <v>431</v>
      </c>
      <c r="H1492" s="179"/>
      <c r="L1492" s="178" t="s">
        <v>396</v>
      </c>
      <c r="T1492" s="178" t="s">
        <v>465</v>
      </c>
    </row>
    <row r="1493" spans="2:33" hidden="1" x14ac:dyDescent="0.3">
      <c r="B1493" s="178">
        <v>12</v>
      </c>
      <c r="C1493" s="1" t="s">
        <v>434</v>
      </c>
      <c r="D1493" s="178"/>
      <c r="E1493" s="178"/>
      <c r="F1493" s="178"/>
      <c r="G1493" s="1" t="s">
        <v>261</v>
      </c>
      <c r="H1493" s="179"/>
      <c r="L1493" s="178" t="s">
        <v>261</v>
      </c>
      <c r="T1493" s="178" t="s">
        <v>466</v>
      </c>
    </row>
    <row r="1494" spans="2:33" hidden="1" x14ac:dyDescent="0.3"/>
    <row r="1495" spans="2:33" hidden="1" x14ac:dyDescent="0.3"/>
    <row r="1496" spans="2:33" ht="15.5" hidden="1" x14ac:dyDescent="0.45">
      <c r="B1496" s="174" t="str">
        <f>C1340</f>
        <v>Qs to ask interviewer</v>
      </c>
      <c r="AA1496" s="174" t="str">
        <f>C1340</f>
        <v>Qs to ask interviewer</v>
      </c>
      <c r="AF1496" s="1" t="s">
        <v>467</v>
      </c>
      <c r="AG1496" s="164"/>
    </row>
    <row r="1497" spans="2:33" hidden="1" x14ac:dyDescent="0.3">
      <c r="B1497" s="178">
        <v>1</v>
      </c>
      <c r="C1497" s="1" t="s">
        <v>468</v>
      </c>
      <c r="D1497" s="178"/>
      <c r="E1497" s="178"/>
      <c r="F1497" s="180" t="s">
        <v>148</v>
      </c>
      <c r="G1497" s="1" t="s">
        <v>469</v>
      </c>
      <c r="H1497" s="178"/>
      <c r="AA1497" s="178">
        <v>1</v>
      </c>
      <c r="AB1497" s="178" t="s">
        <v>470</v>
      </c>
      <c r="AC1497" s="178"/>
      <c r="AD1497" s="178"/>
      <c r="AE1497" s="178"/>
      <c r="AF1497" s="178" t="s">
        <v>470</v>
      </c>
      <c r="AG1497" s="179"/>
    </row>
    <row r="1498" spans="2:33" hidden="1" x14ac:dyDescent="0.3">
      <c r="B1498" s="178">
        <v>2</v>
      </c>
      <c r="C1498" s="1" t="s">
        <v>471</v>
      </c>
      <c r="D1498" s="178"/>
      <c r="E1498" s="178"/>
      <c r="F1498" s="180" t="s">
        <v>148</v>
      </c>
      <c r="G1498" s="1" t="s">
        <v>472</v>
      </c>
      <c r="H1498" s="178"/>
      <c r="AA1498" s="178">
        <v>2</v>
      </c>
      <c r="AB1498" s="178" t="s">
        <v>473</v>
      </c>
      <c r="AC1498" s="178"/>
      <c r="AD1498" s="178"/>
      <c r="AE1498" s="178"/>
      <c r="AF1498" s="178" t="s">
        <v>473</v>
      </c>
      <c r="AG1498" s="179"/>
    </row>
    <row r="1499" spans="2:33" hidden="1" x14ac:dyDescent="0.3">
      <c r="B1499" s="178">
        <v>3</v>
      </c>
      <c r="C1499" s="1" t="s">
        <v>474</v>
      </c>
      <c r="D1499" s="178"/>
      <c r="E1499" s="178"/>
      <c r="F1499" s="180" t="s">
        <v>148</v>
      </c>
      <c r="G1499" s="1" t="s">
        <v>475</v>
      </c>
      <c r="H1499" s="178"/>
      <c r="AA1499" s="178">
        <v>3</v>
      </c>
      <c r="AB1499" s="178" t="s">
        <v>476</v>
      </c>
      <c r="AC1499" s="178"/>
      <c r="AD1499" s="178"/>
      <c r="AE1499" s="178"/>
      <c r="AF1499" s="178" t="s">
        <v>476</v>
      </c>
      <c r="AG1499" s="179"/>
    </row>
    <row r="1500" spans="2:33" hidden="1" x14ac:dyDescent="0.3">
      <c r="B1500" s="178">
        <v>4</v>
      </c>
      <c r="C1500" s="1" t="s">
        <v>477</v>
      </c>
      <c r="D1500" s="178"/>
      <c r="E1500" s="178"/>
      <c r="F1500" s="180" t="s">
        <v>148</v>
      </c>
      <c r="G1500" s="1" t="s">
        <v>478</v>
      </c>
      <c r="H1500" s="178"/>
      <c r="AA1500" s="178">
        <v>4</v>
      </c>
      <c r="AB1500" s="178" t="s">
        <v>479</v>
      </c>
      <c r="AC1500" s="178"/>
      <c r="AD1500" s="178"/>
      <c r="AE1500" s="178"/>
      <c r="AF1500" s="178" t="s">
        <v>479</v>
      </c>
      <c r="AG1500" s="179"/>
    </row>
    <row r="1501" spans="2:33" hidden="1" x14ac:dyDescent="0.3">
      <c r="B1501" s="178">
        <v>5</v>
      </c>
      <c r="C1501" s="1" t="s">
        <v>480</v>
      </c>
      <c r="D1501" s="178"/>
      <c r="E1501" s="178"/>
      <c r="F1501" s="180" t="s">
        <v>148</v>
      </c>
      <c r="G1501" s="1" t="s">
        <v>481</v>
      </c>
      <c r="H1501" s="178"/>
      <c r="AA1501" s="178">
        <v>5</v>
      </c>
      <c r="AB1501" s="178" t="s">
        <v>482</v>
      </c>
      <c r="AC1501" s="178"/>
      <c r="AD1501" s="178"/>
      <c r="AE1501" s="178"/>
      <c r="AF1501" s="178" t="s">
        <v>482</v>
      </c>
      <c r="AG1501" s="179"/>
    </row>
    <row r="1502" spans="2:33" hidden="1" x14ac:dyDescent="0.3">
      <c r="B1502" s="178">
        <v>6</v>
      </c>
      <c r="C1502" s="1" t="s">
        <v>483</v>
      </c>
      <c r="D1502" s="178"/>
      <c r="E1502" s="178"/>
      <c r="F1502" s="180" t="s">
        <v>148</v>
      </c>
      <c r="G1502" s="1" t="s">
        <v>484</v>
      </c>
      <c r="H1502" s="178"/>
      <c r="AA1502" s="178">
        <v>6</v>
      </c>
      <c r="AB1502" s="178" t="s">
        <v>485</v>
      </c>
      <c r="AC1502" s="178"/>
      <c r="AD1502" s="178"/>
      <c r="AE1502" s="178"/>
      <c r="AF1502" s="178" t="s">
        <v>485</v>
      </c>
      <c r="AG1502" s="179"/>
    </row>
    <row r="1503" spans="2:33" hidden="1" x14ac:dyDescent="0.3">
      <c r="B1503" s="178">
        <v>7</v>
      </c>
      <c r="C1503" s="1" t="s">
        <v>486</v>
      </c>
      <c r="D1503" s="178"/>
      <c r="E1503" s="178"/>
      <c r="F1503" s="180" t="s">
        <v>148</v>
      </c>
      <c r="G1503" s="1" t="s">
        <v>487</v>
      </c>
      <c r="H1503" s="178"/>
      <c r="AA1503" s="178">
        <v>7</v>
      </c>
      <c r="AB1503" s="178" t="s">
        <v>488</v>
      </c>
      <c r="AC1503" s="178"/>
      <c r="AD1503" s="178"/>
      <c r="AE1503" s="178"/>
      <c r="AF1503" s="178" t="s">
        <v>488</v>
      </c>
      <c r="AG1503" s="179"/>
    </row>
    <row r="1504" spans="2:33" hidden="1" x14ac:dyDescent="0.3">
      <c r="B1504" s="178">
        <v>8</v>
      </c>
      <c r="C1504" s="1" t="s">
        <v>489</v>
      </c>
      <c r="D1504" s="178"/>
      <c r="E1504" s="178"/>
      <c r="F1504" s="180" t="s">
        <v>148</v>
      </c>
      <c r="G1504" s="1" t="s">
        <v>490</v>
      </c>
      <c r="H1504" s="178"/>
      <c r="AA1504" s="178">
        <v>8</v>
      </c>
      <c r="AB1504" s="178" t="s">
        <v>491</v>
      </c>
      <c r="AC1504" s="178"/>
      <c r="AD1504" s="178"/>
      <c r="AE1504" s="178"/>
      <c r="AF1504" s="178" t="s">
        <v>491</v>
      </c>
      <c r="AG1504" s="179"/>
    </row>
    <row r="1505" spans="2:33" hidden="1" x14ac:dyDescent="0.3">
      <c r="B1505" s="178">
        <v>9</v>
      </c>
      <c r="C1505" s="1" t="s">
        <v>492</v>
      </c>
      <c r="E1505" s="178"/>
      <c r="F1505" s="180" t="s">
        <v>148</v>
      </c>
      <c r="G1505" s="1" t="s">
        <v>493</v>
      </c>
      <c r="H1505" s="1"/>
      <c r="AA1505" s="178">
        <v>9</v>
      </c>
      <c r="AB1505" s="178" t="s">
        <v>494</v>
      </c>
      <c r="AD1505" s="178"/>
      <c r="AE1505" s="178"/>
      <c r="AF1505" s="178" t="s">
        <v>494</v>
      </c>
      <c r="AG1505" s="179"/>
    </row>
    <row r="1506" spans="2:33" hidden="1" x14ac:dyDescent="0.3">
      <c r="B1506" s="178">
        <v>10</v>
      </c>
      <c r="C1506" s="1" t="s">
        <v>495</v>
      </c>
      <c r="D1506" s="178"/>
      <c r="E1506" s="178"/>
      <c r="F1506" s="180" t="s">
        <v>148</v>
      </c>
      <c r="G1506" s="1" t="s">
        <v>496</v>
      </c>
      <c r="H1506" s="178"/>
      <c r="AA1506" s="178">
        <v>10</v>
      </c>
      <c r="AB1506" s="178" t="s">
        <v>497</v>
      </c>
      <c r="AC1506" s="178"/>
      <c r="AD1506" s="178"/>
      <c r="AE1506" s="178"/>
      <c r="AF1506" s="178" t="s">
        <v>497</v>
      </c>
      <c r="AG1506" s="179"/>
    </row>
    <row r="1507" spans="2:33" hidden="1" x14ac:dyDescent="0.3">
      <c r="B1507" s="178">
        <v>11</v>
      </c>
      <c r="C1507" s="1" t="s">
        <v>498</v>
      </c>
      <c r="D1507" s="178"/>
      <c r="E1507" s="178"/>
      <c r="F1507" s="180" t="s">
        <v>148</v>
      </c>
      <c r="G1507" s="1" t="s">
        <v>499</v>
      </c>
      <c r="H1507" s="178"/>
      <c r="AA1507" s="178">
        <v>11</v>
      </c>
      <c r="AB1507" s="178" t="s">
        <v>500</v>
      </c>
      <c r="AC1507" s="178"/>
      <c r="AD1507" s="178"/>
      <c r="AE1507" s="178"/>
      <c r="AF1507" s="178" t="s">
        <v>500</v>
      </c>
      <c r="AG1507" s="179"/>
    </row>
    <row r="1508" spans="2:33" hidden="1" x14ac:dyDescent="0.3">
      <c r="B1508" s="178">
        <v>12</v>
      </c>
      <c r="C1508" s="1" t="s">
        <v>501</v>
      </c>
      <c r="D1508" s="178"/>
      <c r="E1508" s="178"/>
      <c r="F1508" s="180" t="s">
        <v>148</v>
      </c>
      <c r="G1508" s="1" t="s">
        <v>502</v>
      </c>
      <c r="H1508" s="178"/>
      <c r="AA1508" s="178">
        <v>12</v>
      </c>
      <c r="AB1508" s="178" t="s">
        <v>503</v>
      </c>
      <c r="AC1508" s="178"/>
      <c r="AD1508" s="178"/>
      <c r="AE1508" s="178"/>
      <c r="AF1508" s="178" t="s">
        <v>503</v>
      </c>
      <c r="AG1508" s="179"/>
    </row>
    <row r="1509" spans="2:33" hidden="1" x14ac:dyDescent="0.3"/>
    <row r="1510" spans="2:33" hidden="1" x14ac:dyDescent="0.3"/>
    <row r="1511" spans="2:33" ht="15.5" hidden="1" x14ac:dyDescent="0.45">
      <c r="B1511" s="174" t="str">
        <f>C1341</f>
        <v>remote work interview</v>
      </c>
      <c r="L1511" s="174" t="s">
        <v>223</v>
      </c>
    </row>
    <row r="1512" spans="2:33" hidden="1" x14ac:dyDescent="0.3">
      <c r="B1512" s="178">
        <v>1</v>
      </c>
      <c r="C1512" s="1" t="s">
        <v>504</v>
      </c>
      <c r="D1512" s="178"/>
      <c r="E1512" s="178"/>
      <c r="F1512" s="178"/>
      <c r="G1512" s="1" t="s">
        <v>505</v>
      </c>
      <c r="H1512" s="179"/>
    </row>
    <row r="1513" spans="2:33" hidden="1" x14ac:dyDescent="0.3">
      <c r="B1513" s="178">
        <v>2</v>
      </c>
      <c r="C1513" s="1" t="s">
        <v>506</v>
      </c>
      <c r="D1513" s="178"/>
      <c r="E1513" s="178"/>
      <c r="F1513" s="178"/>
      <c r="G1513" s="1" t="s">
        <v>507</v>
      </c>
      <c r="H1513" s="179"/>
    </row>
    <row r="1514" spans="2:33" hidden="1" x14ac:dyDescent="0.3">
      <c r="B1514" s="178">
        <v>3</v>
      </c>
      <c r="C1514" s="1" t="s">
        <v>508</v>
      </c>
      <c r="D1514" s="178"/>
      <c r="E1514" s="178"/>
      <c r="F1514" s="178"/>
      <c r="G1514" s="1" t="s">
        <v>509</v>
      </c>
      <c r="H1514" s="179"/>
    </row>
    <row r="1515" spans="2:33" hidden="1" x14ac:dyDescent="0.3">
      <c r="B1515" s="178">
        <v>4</v>
      </c>
      <c r="C1515" s="1" t="s">
        <v>510</v>
      </c>
      <c r="D1515" s="178"/>
      <c r="E1515" s="178"/>
      <c r="F1515" s="178"/>
      <c r="G1515" s="1" t="s">
        <v>511</v>
      </c>
      <c r="H1515" s="179"/>
    </row>
    <row r="1516" spans="2:33" hidden="1" x14ac:dyDescent="0.3">
      <c r="B1516" s="178">
        <v>5</v>
      </c>
      <c r="C1516" s="1" t="s">
        <v>512</v>
      </c>
      <c r="D1516" s="178"/>
      <c r="E1516" s="178"/>
      <c r="F1516" s="178"/>
      <c r="G1516" s="1" t="s">
        <v>513</v>
      </c>
      <c r="H1516" s="179"/>
    </row>
    <row r="1517" spans="2:33" hidden="1" x14ac:dyDescent="0.3">
      <c r="B1517" s="178">
        <v>6</v>
      </c>
      <c r="C1517" s="1" t="s">
        <v>514</v>
      </c>
      <c r="D1517" s="178"/>
      <c r="E1517" s="178"/>
      <c r="F1517" s="178"/>
      <c r="G1517" s="1" t="s">
        <v>515</v>
      </c>
      <c r="H1517" s="179"/>
    </row>
    <row r="1518" spans="2:33" hidden="1" x14ac:dyDescent="0.3">
      <c r="B1518" s="178">
        <v>7</v>
      </c>
      <c r="C1518" s="1" t="s">
        <v>516</v>
      </c>
      <c r="D1518" s="178"/>
      <c r="E1518" s="178"/>
      <c r="F1518" s="178"/>
      <c r="G1518" s="1" t="s">
        <v>517</v>
      </c>
      <c r="H1518" s="179"/>
    </row>
    <row r="1519" spans="2:33" hidden="1" x14ac:dyDescent="0.3">
      <c r="B1519" s="178">
        <v>8</v>
      </c>
      <c r="C1519" s="1" t="s">
        <v>518</v>
      </c>
      <c r="D1519" s="178"/>
      <c r="E1519" s="178"/>
      <c r="F1519" s="178"/>
      <c r="G1519" s="1" t="s">
        <v>519</v>
      </c>
      <c r="H1519" s="179"/>
    </row>
    <row r="1520" spans="2:33" hidden="1" x14ac:dyDescent="0.3">
      <c r="B1520" s="178">
        <v>9</v>
      </c>
      <c r="C1520" s="1" t="s">
        <v>520</v>
      </c>
      <c r="E1520" s="178"/>
      <c r="F1520" s="178"/>
      <c r="G1520" s="1" t="s">
        <v>521</v>
      </c>
      <c r="H1520" s="179"/>
    </row>
    <row r="1521" spans="2:19" hidden="1" x14ac:dyDescent="0.3">
      <c r="B1521" s="178">
        <v>10</v>
      </c>
      <c r="C1521" s="1" t="s">
        <v>522</v>
      </c>
      <c r="D1521" s="178"/>
      <c r="E1521" s="178"/>
      <c r="F1521" s="178"/>
      <c r="G1521" s="1" t="s">
        <v>523</v>
      </c>
      <c r="H1521" s="179"/>
    </row>
    <row r="1522" spans="2:19" hidden="1" x14ac:dyDescent="0.3">
      <c r="B1522" s="178">
        <v>11</v>
      </c>
      <c r="C1522" s="1" t="s">
        <v>524</v>
      </c>
      <c r="D1522" s="178"/>
      <c r="E1522" s="178"/>
      <c r="F1522" s="178"/>
      <c r="G1522" s="1" t="s">
        <v>525</v>
      </c>
      <c r="H1522" s="179"/>
      <c r="S1522" s="178" t="s">
        <v>526</v>
      </c>
    </row>
    <row r="1523" spans="2:19" hidden="1" x14ac:dyDescent="0.3">
      <c r="B1523" s="178">
        <v>12</v>
      </c>
      <c r="C1523" s="1" t="s">
        <v>527</v>
      </c>
      <c r="D1523" s="178"/>
      <c r="E1523" s="178"/>
      <c r="F1523" s="178"/>
      <c r="G1523" s="1" t="s">
        <v>528</v>
      </c>
      <c r="H1523" s="179"/>
    </row>
    <row r="1524" spans="2:19" hidden="1" x14ac:dyDescent="0.3"/>
    <row r="1525" spans="2:19" hidden="1" x14ac:dyDescent="0.3"/>
    <row r="1526" spans="2:19" ht="15.5" hidden="1" x14ac:dyDescent="0.45">
      <c r="B1526" s="181" t="s">
        <v>224</v>
      </c>
      <c r="F1526" s="176" t="s">
        <v>529</v>
      </c>
    </row>
    <row r="1527" spans="2:19" hidden="1" x14ac:dyDescent="0.3">
      <c r="B1527" s="178">
        <v>1</v>
      </c>
      <c r="C1527" s="1" t="s">
        <v>375</v>
      </c>
      <c r="D1527" s="178"/>
      <c r="E1527" s="178"/>
      <c r="F1527" s="178"/>
      <c r="G1527" s="178" t="s">
        <v>530</v>
      </c>
      <c r="H1527" s="179"/>
    </row>
    <row r="1528" spans="2:19" hidden="1" x14ac:dyDescent="0.3">
      <c r="B1528" s="178">
        <v>2</v>
      </c>
      <c r="C1528" s="1" t="s">
        <v>531</v>
      </c>
      <c r="D1528" s="178"/>
      <c r="E1528" s="178"/>
      <c r="F1528" s="178"/>
      <c r="G1528" s="178" t="s">
        <v>532</v>
      </c>
      <c r="H1528" s="179"/>
    </row>
    <row r="1529" spans="2:19" hidden="1" x14ac:dyDescent="0.3">
      <c r="B1529" s="178">
        <v>3</v>
      </c>
      <c r="C1529" s="1" t="s">
        <v>533</v>
      </c>
      <c r="D1529" s="178"/>
      <c r="E1529" s="178"/>
      <c r="F1529" s="178"/>
      <c r="G1529" s="178" t="s">
        <v>534</v>
      </c>
      <c r="H1529" s="179"/>
    </row>
    <row r="1530" spans="2:19" hidden="1" x14ac:dyDescent="0.3">
      <c r="B1530" s="178">
        <v>4</v>
      </c>
      <c r="C1530" s="1" t="s">
        <v>535</v>
      </c>
      <c r="D1530" s="178"/>
      <c r="E1530" s="178"/>
      <c r="F1530" s="178"/>
      <c r="G1530" s="178" t="s">
        <v>536</v>
      </c>
      <c r="H1530" s="179"/>
    </row>
    <row r="1531" spans="2:19" hidden="1" x14ac:dyDescent="0.3">
      <c r="B1531" s="178">
        <v>5</v>
      </c>
      <c r="C1531" s="1" t="s">
        <v>537</v>
      </c>
      <c r="D1531" s="178"/>
      <c r="E1531" s="178"/>
      <c r="F1531" s="178"/>
      <c r="G1531" s="178" t="s">
        <v>538</v>
      </c>
      <c r="H1531" s="179"/>
    </row>
    <row r="1532" spans="2:19" hidden="1" x14ac:dyDescent="0.3">
      <c r="B1532" s="178">
        <v>6</v>
      </c>
      <c r="C1532" s="1" t="s">
        <v>539</v>
      </c>
      <c r="D1532" s="178"/>
      <c r="E1532" s="178"/>
      <c r="F1532" s="178"/>
      <c r="G1532" s="178" t="s">
        <v>540</v>
      </c>
      <c r="H1532" s="179"/>
    </row>
    <row r="1533" spans="2:19" hidden="1" x14ac:dyDescent="0.3">
      <c r="B1533" s="178">
        <v>7</v>
      </c>
      <c r="C1533" s="1" t="s">
        <v>541</v>
      </c>
      <c r="D1533" s="178"/>
      <c r="E1533" s="178"/>
      <c r="F1533" s="178"/>
      <c r="G1533" s="178" t="s">
        <v>542</v>
      </c>
      <c r="H1533" s="179"/>
    </row>
    <row r="1534" spans="2:19" hidden="1" x14ac:dyDescent="0.3">
      <c r="B1534" s="178">
        <v>8</v>
      </c>
      <c r="C1534" s="1" t="s">
        <v>543</v>
      </c>
      <c r="D1534" s="178"/>
      <c r="E1534" s="178"/>
      <c r="F1534" s="178"/>
      <c r="G1534" s="178" t="s">
        <v>544</v>
      </c>
      <c r="H1534" s="179"/>
    </row>
    <row r="1535" spans="2:19" hidden="1" x14ac:dyDescent="0.3">
      <c r="B1535" s="178">
        <v>9</v>
      </c>
      <c r="C1535" s="1" t="s">
        <v>545</v>
      </c>
      <c r="E1535" s="178"/>
      <c r="F1535" s="178"/>
      <c r="G1535" s="178" t="s">
        <v>546</v>
      </c>
      <c r="H1535" s="179"/>
    </row>
    <row r="1536" spans="2:19" hidden="1" x14ac:dyDescent="0.3">
      <c r="B1536" s="178">
        <v>10</v>
      </c>
      <c r="C1536" s="178" t="s">
        <v>546</v>
      </c>
      <c r="D1536" s="178"/>
      <c r="E1536" s="178"/>
      <c r="F1536" s="178"/>
      <c r="G1536" s="178" t="s">
        <v>547</v>
      </c>
      <c r="H1536" s="179"/>
    </row>
    <row r="1537" spans="2:8" hidden="1" x14ac:dyDescent="0.3">
      <c r="B1537" s="178">
        <v>11</v>
      </c>
      <c r="C1537" s="178" t="s">
        <v>547</v>
      </c>
      <c r="D1537" s="178"/>
      <c r="E1537" s="178"/>
      <c r="F1537" s="178"/>
      <c r="G1537" s="178" t="s">
        <v>548</v>
      </c>
      <c r="H1537" s="179"/>
    </row>
    <row r="1538" spans="2:8" hidden="1" x14ac:dyDescent="0.3">
      <c r="B1538" s="178">
        <v>12</v>
      </c>
      <c r="C1538" s="1" t="s">
        <v>261</v>
      </c>
      <c r="D1538" s="178"/>
      <c r="E1538" s="178"/>
      <c r="F1538" s="178"/>
      <c r="G1538" s="178" t="s">
        <v>549</v>
      </c>
      <c r="H1538" s="179"/>
    </row>
    <row r="1539" spans="2:8" hidden="1" x14ac:dyDescent="0.3"/>
    <row r="1540" spans="2:8" hidden="1" x14ac:dyDescent="0.3"/>
    <row r="1541" spans="2:8" ht="15.5" hidden="1" x14ac:dyDescent="0.45">
      <c r="B1541" s="174" t="s">
        <v>550</v>
      </c>
    </row>
    <row r="1542" spans="2:8" hidden="1" x14ac:dyDescent="0.3">
      <c r="B1542" s="178">
        <v>1</v>
      </c>
      <c r="C1542" s="178" t="s">
        <v>551</v>
      </c>
      <c r="D1542" s="178"/>
      <c r="E1542" s="178"/>
      <c r="F1542" s="178"/>
      <c r="G1542" s="178" t="s">
        <v>551</v>
      </c>
      <c r="H1542" s="179"/>
    </row>
    <row r="1543" spans="2:8" hidden="1" x14ac:dyDescent="0.3">
      <c r="B1543" s="178">
        <v>2</v>
      </c>
      <c r="C1543" s="178" t="s">
        <v>552</v>
      </c>
      <c r="D1543" s="178"/>
      <c r="E1543" s="178"/>
      <c r="F1543" s="178"/>
      <c r="G1543" s="178" t="s">
        <v>552</v>
      </c>
      <c r="H1543" s="179"/>
    </row>
    <row r="1544" spans="2:8" hidden="1" x14ac:dyDescent="0.3">
      <c r="B1544" s="178">
        <v>3</v>
      </c>
      <c r="C1544" s="178" t="s">
        <v>553</v>
      </c>
      <c r="D1544" s="178"/>
      <c r="E1544" s="178"/>
      <c r="F1544" s="178"/>
      <c r="G1544" s="178" t="s">
        <v>553</v>
      </c>
      <c r="H1544" s="179"/>
    </row>
    <row r="1545" spans="2:8" hidden="1" x14ac:dyDescent="0.3">
      <c r="B1545" s="178">
        <v>4</v>
      </c>
      <c r="C1545" s="178" t="s">
        <v>554</v>
      </c>
      <c r="D1545" s="178"/>
      <c r="E1545" s="178"/>
      <c r="F1545" s="178"/>
      <c r="G1545" s="178" t="s">
        <v>554</v>
      </c>
      <c r="H1545" s="179"/>
    </row>
    <row r="1546" spans="2:8" hidden="1" x14ac:dyDescent="0.3">
      <c r="B1546" s="178">
        <v>5</v>
      </c>
      <c r="C1546" s="178" t="s">
        <v>555</v>
      </c>
      <c r="D1546" s="178"/>
      <c r="E1546" s="178"/>
      <c r="F1546" s="178"/>
      <c r="G1546" s="178" t="s">
        <v>555</v>
      </c>
      <c r="H1546" s="179"/>
    </row>
    <row r="1547" spans="2:8" hidden="1" x14ac:dyDescent="0.3">
      <c r="B1547" s="178">
        <v>6</v>
      </c>
      <c r="C1547" s="178" t="s">
        <v>556</v>
      </c>
      <c r="D1547" s="178"/>
      <c r="E1547" s="178"/>
      <c r="F1547" s="178"/>
      <c r="G1547" s="178" t="s">
        <v>556</v>
      </c>
      <c r="H1547" s="179"/>
    </row>
    <row r="1548" spans="2:8" hidden="1" x14ac:dyDescent="0.3">
      <c r="B1548" s="178">
        <v>7</v>
      </c>
      <c r="C1548" s="178" t="s">
        <v>557</v>
      </c>
      <c r="D1548" s="178"/>
      <c r="E1548" s="178"/>
      <c r="F1548" s="178"/>
      <c r="G1548" s="178" t="s">
        <v>557</v>
      </c>
      <c r="H1548" s="179"/>
    </row>
    <row r="1549" spans="2:8" hidden="1" x14ac:dyDescent="0.3">
      <c r="B1549" s="178">
        <v>8</v>
      </c>
      <c r="C1549" s="178" t="s">
        <v>558</v>
      </c>
      <c r="D1549" s="178"/>
      <c r="E1549" s="178"/>
      <c r="F1549" s="178"/>
      <c r="G1549" s="178" t="s">
        <v>558</v>
      </c>
      <c r="H1549" s="179"/>
    </row>
    <row r="1550" spans="2:8" hidden="1" x14ac:dyDescent="0.3">
      <c r="B1550" s="178">
        <v>9</v>
      </c>
      <c r="C1550" s="178" t="s">
        <v>559</v>
      </c>
      <c r="E1550" s="178"/>
      <c r="F1550" s="178"/>
      <c r="G1550" s="178" t="s">
        <v>559</v>
      </c>
      <c r="H1550" s="179"/>
    </row>
    <row r="1551" spans="2:8" hidden="1" x14ac:dyDescent="0.3">
      <c r="B1551" s="178">
        <v>10</v>
      </c>
      <c r="C1551" s="178" t="s">
        <v>560</v>
      </c>
      <c r="D1551" s="178"/>
      <c r="E1551" s="178"/>
      <c r="F1551" s="178"/>
      <c r="G1551" s="178" t="s">
        <v>560</v>
      </c>
      <c r="H1551" s="179"/>
    </row>
    <row r="1552" spans="2:8" hidden="1" x14ac:dyDescent="0.3">
      <c r="B1552" s="178">
        <v>11</v>
      </c>
      <c r="C1552" s="178" t="s">
        <v>561</v>
      </c>
      <c r="D1552" s="178"/>
      <c r="E1552" s="178"/>
      <c r="F1552" s="178"/>
      <c r="G1552" s="178" t="s">
        <v>561</v>
      </c>
      <c r="H1552" s="179"/>
    </row>
    <row r="1553" spans="2:8" hidden="1" x14ac:dyDescent="0.3">
      <c r="B1553" s="178">
        <v>12</v>
      </c>
      <c r="C1553" s="178" t="s">
        <v>562</v>
      </c>
      <c r="D1553" s="178"/>
      <c r="E1553" s="178"/>
      <c r="F1553" s="178"/>
      <c r="G1553" s="178" t="s">
        <v>562</v>
      </c>
      <c r="H1553" s="179"/>
    </row>
    <row r="1554" spans="2:8" hidden="1" x14ac:dyDescent="0.3"/>
    <row r="1555" spans="2:8" ht="15.5" hidden="1" x14ac:dyDescent="0.45">
      <c r="B1555" s="174" t="s">
        <v>563</v>
      </c>
    </row>
    <row r="1556" spans="2:8" hidden="1" x14ac:dyDescent="0.3">
      <c r="B1556" s="178">
        <v>1</v>
      </c>
      <c r="C1556" s="178" t="s">
        <v>564</v>
      </c>
      <c r="D1556" s="178"/>
      <c r="E1556" s="178"/>
      <c r="F1556" s="178"/>
      <c r="G1556" s="178" t="s">
        <v>564</v>
      </c>
      <c r="H1556" s="179"/>
    </row>
    <row r="1557" spans="2:8" hidden="1" x14ac:dyDescent="0.3">
      <c r="B1557" s="178">
        <v>2</v>
      </c>
      <c r="C1557" s="178" t="s">
        <v>565</v>
      </c>
      <c r="D1557" s="178"/>
      <c r="E1557" s="178"/>
      <c r="F1557" s="178"/>
      <c r="G1557" s="178" t="s">
        <v>565</v>
      </c>
      <c r="H1557" s="179"/>
    </row>
    <row r="1558" spans="2:8" hidden="1" x14ac:dyDescent="0.3">
      <c r="B1558" s="178">
        <v>3</v>
      </c>
      <c r="C1558" s="178" t="s">
        <v>566</v>
      </c>
      <c r="D1558" s="178"/>
      <c r="E1558" s="178"/>
      <c r="F1558" s="178"/>
      <c r="G1558" s="178" t="s">
        <v>566</v>
      </c>
      <c r="H1558" s="179"/>
    </row>
    <row r="1559" spans="2:8" hidden="1" x14ac:dyDescent="0.3">
      <c r="B1559" s="178">
        <v>4</v>
      </c>
      <c r="C1559" s="178" t="s">
        <v>567</v>
      </c>
      <c r="D1559" s="178"/>
      <c r="E1559" s="178"/>
      <c r="F1559" s="178"/>
      <c r="G1559" s="178" t="s">
        <v>567</v>
      </c>
      <c r="H1559" s="179"/>
    </row>
    <row r="1560" spans="2:8" hidden="1" x14ac:dyDescent="0.3">
      <c r="B1560" s="178">
        <v>5</v>
      </c>
      <c r="C1560" s="178" t="s">
        <v>568</v>
      </c>
      <c r="D1560" s="178"/>
      <c r="E1560" s="178"/>
      <c r="F1560" s="178"/>
      <c r="G1560" s="178" t="s">
        <v>568</v>
      </c>
      <c r="H1560" s="179"/>
    </row>
    <row r="1561" spans="2:8" hidden="1" x14ac:dyDescent="0.3">
      <c r="B1561" s="178">
        <v>6</v>
      </c>
      <c r="C1561" s="178" t="s">
        <v>569</v>
      </c>
      <c r="D1561" s="178"/>
      <c r="E1561" s="178"/>
      <c r="F1561" s="178"/>
      <c r="G1561" s="178" t="s">
        <v>569</v>
      </c>
      <c r="H1561" s="179"/>
    </row>
    <row r="1562" spans="2:8" hidden="1" x14ac:dyDescent="0.3">
      <c r="B1562" s="178">
        <v>7</v>
      </c>
      <c r="C1562" s="178" t="s">
        <v>570</v>
      </c>
      <c r="D1562" s="178"/>
      <c r="E1562" s="178"/>
      <c r="F1562" s="178"/>
      <c r="G1562" s="178" t="s">
        <v>570</v>
      </c>
      <c r="H1562" s="179"/>
    </row>
    <row r="1563" spans="2:8" hidden="1" x14ac:dyDescent="0.3">
      <c r="B1563" s="178">
        <v>8</v>
      </c>
      <c r="C1563" s="178" t="s">
        <v>571</v>
      </c>
      <c r="D1563" s="178"/>
      <c r="E1563" s="178"/>
      <c r="F1563" s="178"/>
      <c r="G1563" s="178" t="s">
        <v>571</v>
      </c>
      <c r="H1563" s="179"/>
    </row>
    <row r="1564" spans="2:8" hidden="1" x14ac:dyDescent="0.3">
      <c r="B1564" s="178">
        <v>9</v>
      </c>
      <c r="C1564" s="178" t="s">
        <v>572</v>
      </c>
      <c r="E1564" s="178"/>
      <c r="F1564" s="178"/>
      <c r="G1564" s="178" t="s">
        <v>572</v>
      </c>
      <c r="H1564" s="179"/>
    </row>
    <row r="1565" spans="2:8" hidden="1" x14ac:dyDescent="0.3">
      <c r="B1565" s="178">
        <v>10</v>
      </c>
      <c r="C1565" s="178" t="s">
        <v>573</v>
      </c>
      <c r="D1565" s="178"/>
      <c r="E1565" s="178"/>
      <c r="F1565" s="178"/>
      <c r="G1565" s="178" t="s">
        <v>573</v>
      </c>
      <c r="H1565" s="179"/>
    </row>
    <row r="1566" spans="2:8" hidden="1" x14ac:dyDescent="0.3">
      <c r="B1566" s="178">
        <v>11</v>
      </c>
      <c r="C1566" s="178" t="s">
        <v>574</v>
      </c>
      <c r="D1566" s="178"/>
      <c r="E1566" s="178"/>
      <c r="F1566" s="178"/>
      <c r="G1566" s="178" t="s">
        <v>574</v>
      </c>
      <c r="H1566" s="179"/>
    </row>
    <row r="1567" spans="2:8" hidden="1" x14ac:dyDescent="0.3">
      <c r="B1567" s="178">
        <v>12</v>
      </c>
      <c r="C1567" s="178" t="s">
        <v>575</v>
      </c>
      <c r="D1567" s="178"/>
      <c r="E1567" s="178"/>
      <c r="F1567" s="178"/>
      <c r="G1567" s="178" t="s">
        <v>575</v>
      </c>
      <c r="H1567" s="179"/>
    </row>
    <row r="1568" spans="2:8" hidden="1" x14ac:dyDescent="0.3"/>
    <row r="1569" spans="1:15" hidden="1" x14ac:dyDescent="0.3"/>
    <row r="1570" spans="1:15" hidden="1" x14ac:dyDescent="0.3"/>
    <row r="1571" spans="1:15" ht="30" hidden="1" customHeight="1" x14ac:dyDescent="0.3">
      <c r="A1571" s="182"/>
      <c r="B1571" s="276" t="str">
        <f>IF(C4=C1340,"GUIDANCE","INSTRUCTIONS")</f>
        <v>INSTRUCTIONS</v>
      </c>
      <c r="C1571" s="276"/>
      <c r="D1571" s="276"/>
      <c r="E1571" s="276"/>
      <c r="F1571" s="276"/>
      <c r="G1571" s="276"/>
      <c r="H1571" s="276"/>
      <c r="I1571" s="276"/>
      <c r="J1571" s="276"/>
      <c r="K1571" s="276"/>
      <c r="L1571" s="276"/>
      <c r="M1571" s="276"/>
      <c r="N1571" s="183"/>
    </row>
    <row r="1572" spans="1:15" ht="30" hidden="1" customHeight="1" x14ac:dyDescent="0.35">
      <c r="A1572" s="184"/>
      <c r="B1572" s="185" t="str">
        <f>IF($C$4=$C$1332,B1573,IF($C$4=$C$1333,C1573,IF($C$4=$C$1334,D1573,IF($C$4=$C$1335,E1573,IF($C$4=$C$1336,F1573,IF($C$4=$C$1337,G1573,IF($C$4=$C$1338,H1573,IF($C$4=$C$1339,I1573,IF($C$4=$C$1340,J1573,IF($C$4=$C$1341,K1573,IF($C$4=$C$1342,L1573,IF($C$4=$C$1343,M1573,""))))))))))))</f>
        <v xml:space="preserve">Here are some tips for optimizing this tool for your next job interview. </v>
      </c>
      <c r="C1572" s="185"/>
      <c r="D1572" s="185"/>
      <c r="E1572" s="185"/>
      <c r="F1572" s="185"/>
      <c r="G1572" s="185"/>
      <c r="H1572" s="185"/>
      <c r="I1572" s="185"/>
      <c r="J1572" s="185"/>
      <c r="K1572" s="185"/>
      <c r="L1572" s="185"/>
      <c r="M1572" s="185"/>
      <c r="N1572" s="184"/>
      <c r="O1572" s="185"/>
    </row>
    <row r="1573" spans="1:15" hidden="1" x14ac:dyDescent="0.3">
      <c r="B1573" s="1" t="s">
        <v>576</v>
      </c>
      <c r="C1573" s="1" t="s">
        <v>577</v>
      </c>
      <c r="D1573" s="1" t="s">
        <v>578</v>
      </c>
      <c r="E1573" s="1" t="s">
        <v>579</v>
      </c>
      <c r="F1573" s="1" t="s">
        <v>580</v>
      </c>
      <c r="G1573" s="1" t="s">
        <v>581</v>
      </c>
      <c r="H1573" s="1" t="s">
        <v>582</v>
      </c>
      <c r="I1573" s="1" t="s">
        <v>583</v>
      </c>
      <c r="J1573" s="1" t="s">
        <v>584</v>
      </c>
      <c r="K1573" s="1" t="s">
        <v>585</v>
      </c>
      <c r="L1573" s="1" t="s">
        <v>586</v>
      </c>
      <c r="M1573" s="1" t="s">
        <v>587</v>
      </c>
    </row>
    <row r="1574" spans="1:15" hidden="1" x14ac:dyDescent="0.3">
      <c r="B1574" s="186" t="s">
        <v>588</v>
      </c>
      <c r="C1574" s="186" t="s">
        <v>589</v>
      </c>
      <c r="D1574" s="186" t="s">
        <v>590</v>
      </c>
      <c r="E1574" s="186" t="s">
        <v>591</v>
      </c>
      <c r="F1574" s="186" t="s">
        <v>592</v>
      </c>
      <c r="G1574" s="186" t="s">
        <v>593</v>
      </c>
      <c r="H1574" s="187" t="s">
        <v>594</v>
      </c>
      <c r="I1574" s="186" t="s">
        <v>595</v>
      </c>
      <c r="J1574" s="186" t="s">
        <v>596</v>
      </c>
      <c r="K1574" s="186" t="s">
        <v>585</v>
      </c>
      <c r="L1574" s="186" t="s">
        <v>586</v>
      </c>
      <c r="M1574" s="186" t="s">
        <v>587</v>
      </c>
    </row>
    <row r="1575" spans="1:15" ht="15.5" hidden="1" x14ac:dyDescent="0.35">
      <c r="B1575" s="188" t="str">
        <f>B67</f>
        <v>Preparing your interview answers</v>
      </c>
    </row>
    <row r="1576" spans="1:15" ht="14" hidden="1" x14ac:dyDescent="0.3">
      <c r="B1576" s="189" t="str">
        <f>IF($C$4=$C$1332,B1577,IF($C$4=$C$1333,C1577,IF($C$4=$C$1334,D1577,IF($C$4=$C$1335,E1577,IF($C$4=$C$1336,F1577,IF($C$4=$C$1337,G1577,IF($C$4=$C$1338,H1577,IF($C$4=$C$1339,I1577,IF($C$4=$C$1340,J1577,IF($C$4=$C$1341,K1577,IF($C$4=$C$1342,L1577,IF($C$4=$C$1343,M1577,""))))))))))))</f>
        <v xml:space="preserve">Where are you in the process of interviewing? Before you start working on your answers, first consider how interviewers typically score your answers. Learn how to craft a compelling short story about your qualifying experiences. The more engaging your personalized story, the deeper they will trust you to fulfill the role. The more specific your examples, and the more relevant your responses to the job description, the more likely they will hire you. </v>
      </c>
    </row>
    <row r="1577" spans="1:15" hidden="1" x14ac:dyDescent="0.3">
      <c r="B1577" s="1" t="s">
        <v>597</v>
      </c>
      <c r="C1577" s="1" t="s">
        <v>597</v>
      </c>
      <c r="D1577" s="1" t="s">
        <v>597</v>
      </c>
      <c r="E1577" s="1" t="s">
        <v>597</v>
      </c>
      <c r="F1577" s="1" t="s">
        <v>597</v>
      </c>
      <c r="G1577" s="170" t="s">
        <v>598</v>
      </c>
      <c r="H1577" s="170" t="s">
        <v>598</v>
      </c>
      <c r="I1577" s="170" t="s">
        <v>598</v>
      </c>
      <c r="J1577" s="1" t="s">
        <v>599</v>
      </c>
    </row>
    <row r="1578" spans="1:15" ht="15.5" hidden="1" x14ac:dyDescent="0.35">
      <c r="B1578" s="188" t="str">
        <f>IF(C4=C1340,"Questions to ask interviewer",CONCATENATE("Questions for a ",C4))</f>
        <v>Questions for a standard job interview by HR</v>
      </c>
    </row>
    <row r="1579" spans="1:15" ht="14" hidden="1" x14ac:dyDescent="0.3">
      <c r="B1579" s="189" t="str">
        <f>IF($C$4=$C$1332,B1580,IF($C$4=$C$1333,C1580,IF($C$4=$C$1334,D1580,IF($C$4=$C$1335,E1580,IF($C$4=$C$1336,F1580,IF($C$4=$C$1337,G1580,IF($C$4=$C$1338,H1580,IF($C$4=$C$1339,I1580,IF($C$4=$C$1340,J1580,IF($C$4=$C$1341,K1580,IF($C$4=$C$1342,L1580,IF($C$4=$C$1343,M1580,""))))))))))))</f>
        <v xml:space="preserve">These twelve interview questions are among the most common for a standard job interview by HR. Consider the alternate way it could be asked. See what the question is looking for. Then practice writing your answer in the provided field. Rate your answer according to its relevance, authenticity, and specificity. Check out an example to get some ideas. Consider practicing your answers with me in person. </v>
      </c>
    </row>
    <row r="1580" spans="1:15" hidden="1" x14ac:dyDescent="0.3">
      <c r="B1580" s="1" t="s">
        <v>600</v>
      </c>
      <c r="C1580" s="1" t="s">
        <v>589</v>
      </c>
      <c r="D1580" s="165" t="s">
        <v>590</v>
      </c>
      <c r="E1580" s="165" t="s">
        <v>591</v>
      </c>
      <c r="F1580" s="165" t="s">
        <v>592</v>
      </c>
      <c r="G1580" s="165" t="s">
        <v>593</v>
      </c>
      <c r="H1580" s="273" t="s">
        <v>594</v>
      </c>
      <c r="I1580" s="165" t="s">
        <v>595</v>
      </c>
      <c r="J1580" s="165" t="s">
        <v>596</v>
      </c>
    </row>
    <row r="1581" spans="1:15" ht="15.5" hidden="1" x14ac:dyDescent="0.35">
      <c r="B1581" s="188" t="str">
        <f>B656</f>
        <v>DIY self-assessment</v>
      </c>
    </row>
    <row r="1582" spans="1:15" ht="14" hidden="1" x14ac:dyDescent="0.3">
      <c r="B1582" s="189" t="str">
        <f>IF($C$4=$C$1332,B1583,IF($C$4=$C$1333,C1583,IF($C$4=$C$1334,D1583,IF($C$4=$C$1335,E1583,IF($C$4=$C$1336,F1583,IF($C$4=$C$1337,G1583,IF($C$4=$C$1338,H1583,IF($C$4=$C$1339,I1583,IF($C$4=$C$1340,J1583,IF($C$4=$C$1341,K1583,IF($C$4=$C$1342,L1583,IF($C$4=$C$1343,M1583,""))))))))))))</f>
        <v xml:space="preserve">After giving your written answer to all twelve items, check the Do-It-Yourself Self-Assessment on the following page. See how well you scored. Document your first overall score, to compare it with your later improvements. You can also count how often you rely on "filler words". A couple per answer is natural and okay. Too many gives the impression you are not ready for the job. We can work on this and other elements of delivering your answers confidently. </v>
      </c>
    </row>
    <row r="1583" spans="1:15" hidden="1" x14ac:dyDescent="0.3">
      <c r="B1583" s="1" t="s">
        <v>601</v>
      </c>
      <c r="C1583" s="1" t="s">
        <v>589</v>
      </c>
      <c r="D1583" s="165" t="s">
        <v>590</v>
      </c>
      <c r="E1583" s="165" t="s">
        <v>591</v>
      </c>
      <c r="F1583" s="165" t="s">
        <v>592</v>
      </c>
      <c r="G1583" s="165" t="s">
        <v>593</v>
      </c>
      <c r="H1583" s="273" t="s">
        <v>594</v>
      </c>
      <c r="I1583" s="165" t="s">
        <v>595</v>
      </c>
      <c r="J1583" s="165" t="s">
        <v>596</v>
      </c>
    </row>
    <row r="1584" spans="1:15" ht="15.5" hidden="1" x14ac:dyDescent="0.35">
      <c r="B1584" s="188" t="str">
        <f>B689</f>
        <v>Better with practice in person</v>
      </c>
    </row>
    <row r="1585" spans="2:10" ht="14" hidden="1" x14ac:dyDescent="0.3">
      <c r="B1585" s="189" t="str">
        <f>IF($C$4=$C$1332,B1586,IF($C$4=$C$1333,C1586,IF($C$4=$C$1334,D1586,IF($C$4=$C$1335,E1586,IF($C$4=$C$1336,F1586,IF($C$4=$C$1337,G1586,IF($C$4=$C$1338,H1586,IF($C$4=$C$1339,I1586,IF($C$4=$C$1340,J1586,IF($C$4=$C$1341,K1586,IF($C$4=$C$1342,L1586,IF($C$4=$C$1343,M1586,""))))))))))))</f>
        <v xml:space="preserve">After answering each question and seeing your score, reserve a session with me to practice your answers. I encourage you to practice with me to improve your answers, instead of trying to get them perfect on your own. I can offer you many tips that fit your specific needs and situation. If you have an interview coming up fast, I can help you practice quickly. Otherwise, I can best help you if you schedule more than one session, so I can guide your steady improvement. </v>
      </c>
    </row>
    <row r="1586" spans="2:10" hidden="1" x14ac:dyDescent="0.3">
      <c r="B1586" s="1" t="s">
        <v>602</v>
      </c>
      <c r="C1586" s="1" t="s">
        <v>589</v>
      </c>
      <c r="D1586" s="165" t="s">
        <v>590</v>
      </c>
      <c r="E1586" s="165" t="s">
        <v>591</v>
      </c>
      <c r="F1586" s="165" t="s">
        <v>592</v>
      </c>
      <c r="G1586" s="165" t="s">
        <v>593</v>
      </c>
      <c r="H1586" s="273" t="s">
        <v>594</v>
      </c>
      <c r="I1586" s="165" t="s">
        <v>595</v>
      </c>
      <c r="J1586" s="165" t="s">
        <v>596</v>
      </c>
    </row>
    <row r="1587" spans="2:10" ht="15.5" hidden="1" x14ac:dyDescent="0.35">
      <c r="B1587" s="188" t="s">
        <v>603</v>
      </c>
    </row>
    <row r="1588" spans="2:10" ht="14" hidden="1" x14ac:dyDescent="0.3">
      <c r="B1588" s="189" t="str">
        <f>IF($C$4=$C$1332,B1589,IF($C$4=$C$1333,C1589,IF($C$4=$C$1334,D1589,IF($C$4=$C$1335,E1589,IF($C$4=$C$1336,F1589,IF($C$4=$C$1337,G1589,IF($C$4=$C$1338,H1589,IF($C$4=$C$1339,I1589,IF($C$4=$C$1340,J1589,IF($C$4=$C$1341,K1589,IF($C$4=$C$1342,L1589,IF($C$4=$C$1343,M1589,""))))))))))))</f>
        <v xml:space="preserve">Read on to find other questions the interviewer may ask. Most of these are less common. But you may want to be aware of them now, instead of being surprised in the middle of an interview. For more information, check out the links so you can improve your readiness for just about any kind of question. And get some tips to prepare yourself for an online interview. Lastly, be sure you reserve a spot with me so you can practice your answers in person. I look forward to helping you get that job you deserve. </v>
      </c>
    </row>
    <row r="1589" spans="2:10" hidden="1" x14ac:dyDescent="0.3">
      <c r="B1589" s="1" t="s">
        <v>604</v>
      </c>
      <c r="C1589" s="1" t="s">
        <v>589</v>
      </c>
      <c r="D1589" s="165" t="s">
        <v>590</v>
      </c>
      <c r="E1589" s="165" t="s">
        <v>591</v>
      </c>
      <c r="F1589" s="165" t="s">
        <v>592</v>
      </c>
      <c r="G1589" s="165" t="s">
        <v>593</v>
      </c>
      <c r="H1589" s="273" t="s">
        <v>594</v>
      </c>
      <c r="I1589" s="165" t="s">
        <v>595</v>
      </c>
      <c r="J1589" s="165" t="s">
        <v>596</v>
      </c>
    </row>
    <row r="1590" spans="2:10" hidden="1" x14ac:dyDescent="0.3"/>
    <row r="1591" spans="2:10" hidden="1" x14ac:dyDescent="0.3"/>
    <row r="1592" spans="2:10" hidden="1" x14ac:dyDescent="0.3"/>
    <row r="1593" spans="2:10" hidden="1" x14ac:dyDescent="0.3">
      <c r="H1593" s="190"/>
    </row>
    <row r="1594" spans="2:10" hidden="1" x14ac:dyDescent="0.3">
      <c r="C1594" s="167" t="str">
        <f>IF($C$4=$B1595,C1595,IF($C$4=$B1596,C1596,IF($C$4=$B1597,C1597,IF($C$4=$B1598,C1598,IF($C$4=$B1599,C1599,IF($C$4=$B1600,C1600,IF($C$4=$B1601,C1601,IF($C$4=$B1602,C1602,IF($C$4=$B1603,C1603,"")))))))))</f>
        <v>APPLICANT TRACKING SYSTEM</v>
      </c>
      <c r="D1594" s="48" t="str">
        <f>IF($C$4=$B1595,D1595,IF($C$4=$B1596,D1596,IF($C$4=$B1597,D1597,IF($C$4=$B1598,D1598,IF($C$4=$B1599,D1599,IF($C$4=$B1600,D1600,IF($C$4=$B1601,D1601,IF($C$4=$B1602,D1602,IF($C$4=$B1603,D1603,"")))))))))</f>
        <v>accepted résumé</v>
      </c>
      <c r="E1594" s="48" t="str">
        <f t="shared" ref="E1594:I1594" si="6">IF($C$4=$B1595,E1595,IF($C$4=$B1596,E1596,IF($C$4=$B1597,E1597,IF($C$4=$B1598,E1598,IF($C$4=$B1599,E1599,IF($C$4=$B1600,E1600,IF($C$4=$B1601,E1601,IF($C$4=$B1602,E1602,IF($C$4=$B1603,E1603,"")))))))))</f>
        <v>SHORTLIST SCREENING INTERVIEW</v>
      </c>
      <c r="F1594" s="191" t="str">
        <f t="shared" si="6"/>
        <v>to</v>
      </c>
      <c r="G1594" s="48" t="str">
        <f t="shared" si="6"/>
        <v>HUMAN RESOURCE INTERVIEW</v>
      </c>
      <c r="H1594" s="191" t="str">
        <f t="shared" si="6"/>
        <v>to</v>
      </c>
      <c r="I1594" s="48" t="str">
        <f t="shared" si="6"/>
        <v>HIRING MANAGER INTERVIEW</v>
      </c>
    </row>
    <row r="1595" spans="2:10" hidden="1" x14ac:dyDescent="0.3">
      <c r="B1595" s="192" t="str">
        <f>C1332</f>
        <v>standard job interview by HR</v>
      </c>
      <c r="C1595" s="1" t="s">
        <v>605</v>
      </c>
      <c r="D1595" s="1" t="s">
        <v>606</v>
      </c>
      <c r="E1595" s="1" t="s">
        <v>607</v>
      </c>
      <c r="F1595" s="91" t="s">
        <v>608</v>
      </c>
      <c r="G1595" s="1" t="s">
        <v>609</v>
      </c>
      <c r="H1595" s="91" t="s">
        <v>608</v>
      </c>
      <c r="I1595" s="1" t="s">
        <v>610</v>
      </c>
    </row>
    <row r="1596" spans="2:10" hidden="1" x14ac:dyDescent="0.3">
      <c r="B1596" s="192" t="str">
        <f t="shared" ref="B1596:B1603" si="7">C1333</f>
        <v>behavioral interview</v>
      </c>
      <c r="C1596" s="1" t="s">
        <v>605</v>
      </c>
      <c r="D1596" s="1" t="s">
        <v>606</v>
      </c>
      <c r="E1596" s="1" t="s">
        <v>607</v>
      </c>
      <c r="F1596" s="91" t="s">
        <v>608</v>
      </c>
      <c r="G1596" s="1" t="s">
        <v>609</v>
      </c>
      <c r="H1596" s="91" t="s">
        <v>608</v>
      </c>
      <c r="I1596" s="1" t="s">
        <v>610</v>
      </c>
    </row>
    <row r="1597" spans="2:10" hidden="1" x14ac:dyDescent="0.3">
      <c r="B1597" s="192" t="str">
        <f t="shared" si="7"/>
        <v>situational interview</v>
      </c>
      <c r="C1597" s="1" t="s">
        <v>605</v>
      </c>
      <c r="D1597" s="1" t="s">
        <v>606</v>
      </c>
      <c r="E1597" s="1" t="s">
        <v>607</v>
      </c>
      <c r="F1597" s="91" t="s">
        <v>608</v>
      </c>
      <c r="G1597" s="1" t="s">
        <v>609</v>
      </c>
      <c r="H1597" s="91" t="s">
        <v>608</v>
      </c>
      <c r="I1597" s="1" t="s">
        <v>610</v>
      </c>
    </row>
    <row r="1598" spans="2:10" hidden="1" x14ac:dyDescent="0.3">
      <c r="B1598" s="192" t="str">
        <f t="shared" si="7"/>
        <v>motivational interview</v>
      </c>
      <c r="C1598" s="1" t="s">
        <v>605</v>
      </c>
      <c r="D1598" s="1" t="s">
        <v>606</v>
      </c>
      <c r="E1598" s="1" t="s">
        <v>607</v>
      </c>
      <c r="F1598" s="91" t="s">
        <v>608</v>
      </c>
      <c r="G1598" s="1" t="s">
        <v>609</v>
      </c>
      <c r="H1598" s="91" t="s">
        <v>608</v>
      </c>
      <c r="I1598" s="1" t="s">
        <v>610</v>
      </c>
    </row>
    <row r="1599" spans="2:10" hidden="1" x14ac:dyDescent="0.3">
      <c r="B1599" s="192" t="str">
        <f t="shared" si="7"/>
        <v>competency interview</v>
      </c>
      <c r="C1599" s="1" t="s">
        <v>605</v>
      </c>
      <c r="D1599" s="1" t="s">
        <v>606</v>
      </c>
      <c r="E1599" s="1" t="s">
        <v>607</v>
      </c>
      <c r="F1599" s="91" t="s">
        <v>608</v>
      </c>
      <c r="G1599" s="1" t="s">
        <v>609</v>
      </c>
      <c r="H1599" s="91" t="s">
        <v>608</v>
      </c>
      <c r="I1599" s="1" t="s">
        <v>610</v>
      </c>
    </row>
    <row r="1600" spans="2:10" hidden="1" x14ac:dyDescent="0.3">
      <c r="B1600" s="192" t="str">
        <f t="shared" si="7"/>
        <v>medical residency interview</v>
      </c>
      <c r="C1600" s="1" t="s">
        <v>611</v>
      </c>
      <c r="D1600" s="1" t="s">
        <v>612</v>
      </c>
      <c r="E1600" s="1" t="s">
        <v>613</v>
      </c>
      <c r="F1600" s="91" t="s">
        <v>608</v>
      </c>
      <c r="G1600" s="1" t="s">
        <v>614</v>
      </c>
      <c r="H1600" s="91" t="s">
        <v>608</v>
      </c>
      <c r="I1600" s="1" t="s">
        <v>615</v>
      </c>
    </row>
    <row r="1601" spans="2:25" hidden="1" x14ac:dyDescent="0.3">
      <c r="B1601" s="192" t="str">
        <f t="shared" si="7"/>
        <v>postgrad interview</v>
      </c>
      <c r="C1601" s="1" t="s">
        <v>611</v>
      </c>
      <c r="D1601" s="1" t="s">
        <v>612</v>
      </c>
      <c r="E1601" s="1" t="s">
        <v>613</v>
      </c>
      <c r="F1601" s="91" t="s">
        <v>608</v>
      </c>
      <c r="G1601" s="1" t="s">
        <v>616</v>
      </c>
      <c r="H1601" s="91" t="s">
        <v>608</v>
      </c>
      <c r="I1601" s="1" t="s">
        <v>615</v>
      </c>
    </row>
    <row r="1602" spans="2:25" hidden="1" x14ac:dyDescent="0.3">
      <c r="B1602" s="192" t="str">
        <f t="shared" si="7"/>
        <v>PhD program interview</v>
      </c>
      <c r="C1602" s="1" t="s">
        <v>611</v>
      </c>
      <c r="D1602" s="1" t="s">
        <v>612</v>
      </c>
      <c r="E1602" s="1" t="s">
        <v>613</v>
      </c>
      <c r="F1602" s="91" t="s">
        <v>608</v>
      </c>
      <c r="G1602" s="1" t="s">
        <v>617</v>
      </c>
      <c r="H1602" s="91" t="s">
        <v>608</v>
      </c>
      <c r="I1602" s="1" t="s">
        <v>615</v>
      </c>
    </row>
    <row r="1603" spans="2:25" hidden="1" x14ac:dyDescent="0.3">
      <c r="B1603" s="192" t="str">
        <f t="shared" si="7"/>
        <v>Qs to ask interviewer</v>
      </c>
      <c r="C1603" s="86" t="s">
        <v>148</v>
      </c>
      <c r="D1603" s="86" t="s">
        <v>148</v>
      </c>
      <c r="E1603" s="86" t="s">
        <v>148</v>
      </c>
      <c r="F1603" s="86" t="s">
        <v>148</v>
      </c>
      <c r="G1603" s="86" t="s">
        <v>148</v>
      </c>
      <c r="H1603" s="86" t="s">
        <v>148</v>
      </c>
      <c r="I1603" s="86" t="s">
        <v>148</v>
      </c>
      <c r="J1603" s="86" t="s">
        <v>148</v>
      </c>
    </row>
    <row r="1604" spans="2:25" hidden="1" x14ac:dyDescent="0.3"/>
    <row r="1605" spans="2:25" hidden="1" x14ac:dyDescent="0.3"/>
    <row r="1606" spans="2:25" hidden="1" x14ac:dyDescent="0.3"/>
    <row r="1607" spans="2:25" hidden="1" x14ac:dyDescent="0.3">
      <c r="D1607" s="1" t="str">
        <f>C1608</f>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row>
    <row r="1608" spans="2:25" hidden="1" x14ac:dyDescent="0.3">
      <c r="B1608" s="193" t="s">
        <v>618</v>
      </c>
      <c r="C1608" s="167" t="str">
        <f>IF($E$78=$C$1277,D1608,IF($E$78=$C$1278,E1608,IF($E$78=$C$1279,F1608,IF($E$78=$C$1280,G1608,IF($E$78=$C$1281,H1608,IF($E$78=$C$1282,I1608,IF($E$78=$C$1283,J1608,IF($E$78=$C$1284,K1608,IF($E$78=$C$1285,L1608,IF($E$78=C1286,M1608,IF($E$78=C1287,N1608,IF($E$78=C1288,O1608,IF($E$78=C1289,P1608,IF($E$78=C1290,Q1608,IF($E$78=C1291,R1608,IF($E$78=C1292,S1608,IF($E$78=C1293,T1608,IF($E$78=C1294,U1608,IF($E$78=C1295,V1608,IF($E$78=C1296,W1608,IF($E$78=C1297,X1608,IF($E$78="","SELECT FROM DROPDOWN LIST ABOVE TO GET STARTED"))))))))))))))))))))))</f>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D1608" s="1" t="s">
        <v>619</v>
      </c>
      <c r="E1608" s="1" t="str">
        <f>D1608</f>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F1608" s="1" t="str">
        <f t="shared" ref="F1608:V1610" si="8">E1608</f>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G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H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I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J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K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L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M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N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O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P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Q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R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S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T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U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V1608" s="1" t="str">
        <f t="shared" si="8"/>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W1608" s="1" t="str">
        <f>V1608</f>
        <v>Whether you are already invited to a job interview or preparing in anticipation of a job interview, this tool can help you prepare better answers. As long as your résumé or CV matches enough key words in the job description and passes other basic criteria (e.g., no long gaps in your employment history), their ATS (Application Tracking System) will inform HR you are a viable candidate for an interview.</v>
      </c>
      <c r="X1608" s="1" t="s">
        <v>620</v>
      </c>
      <c r="Y1608" s="86" t="s">
        <v>148</v>
      </c>
    </row>
    <row r="1609" spans="2:25" hidden="1" x14ac:dyDescent="0.3">
      <c r="B1609" s="193" t="s">
        <v>621</v>
      </c>
      <c r="C1609" s="167" t="str">
        <f>IF($C$4=$B$1595,I1609,IF($C$4=$B$1596,E1609,IF($C$4=$B$1597,F1609,IF($C$4=$B$1598,G1609,IF($C$4=$B$1599,H1609,IF($C$4=$B$1600,#REF!,IF($C$4=$B$1601,J1609,IF($C$4=$B$1602,K1609,IF($C$4=$B$1603,L1609,"")))))))))</f>
        <v xml:space="preserve">Because these programs receive more applications than they have time to personally review, they may rely more and more on computers to process your interest. The first screening process could be with a computer, evaluating your responses with programmed algorithms. Each program has their own unique set of interviews. Some utilize computerized case study interviews. It may be difficult to fully prepare for the presentation and other elements of such interview types. </v>
      </c>
      <c r="E1609" s="1" t="str">
        <f>I1609</f>
        <v xml:space="preserve">Because these programs receive more applications than they have time to personally review, they may rely more and more on computers to process your interest. The first screening process could be with a computer, evaluating your responses with programmed algorithms. Each program has their own unique set of interviews. Some utilize computerized case study interviews. It may be difficult to fully prepare for the presentation and other elements of such interview types. </v>
      </c>
      <c r="F1609" s="1" t="str">
        <f t="shared" si="8"/>
        <v xml:space="preserve">Because these programs receive more applications than they have time to personally review, they may rely more and more on computers to process your interest. The first screening process could be with a computer, evaluating your responses with programmed algorithms. Each program has their own unique set of interviews. Some utilize computerized case study interviews. It may be difficult to fully prepare for the presentation and other elements of such interview types. </v>
      </c>
      <c r="G1609" s="1" t="str">
        <f t="shared" si="8"/>
        <v xml:space="preserve">Because these programs receive more applications than they have time to personally review, they may rely more and more on computers to process your interest. The first screening process could be with a computer, evaluating your responses with programmed algorithms. Each program has their own unique set of interviews. Some utilize computerized case study interviews. It may be difficult to fully prepare for the presentation and other elements of such interview types. </v>
      </c>
      <c r="H1609" s="1" t="str">
        <f t="shared" si="8"/>
        <v xml:space="preserve">Because these programs receive more applications than they have time to personally review, they may rely more and more on computers to process your interest. The first screening process could be with a computer, evaluating your responses with programmed algorithms. Each program has their own unique set of interviews. Some utilize computerized case study interviews. It may be difficult to fully prepare for the presentation and other elements of such interview types. </v>
      </c>
      <c r="I1609" s="170" t="s">
        <v>622</v>
      </c>
      <c r="J1609" s="1" t="str">
        <f>I1609</f>
        <v xml:space="preserve">Because these programs receive more applications than they have time to personally review, they may rely more and more on computers to process your interest. The first screening process could be with a computer, evaluating your responses with programmed algorithms. Each program has their own unique set of interviews. Some utilize computerized case study interviews. It may be difficult to fully prepare for the presentation and other elements of such interview types. </v>
      </c>
      <c r="K1609" s="1" t="str">
        <f t="shared" si="8"/>
        <v xml:space="preserve">Because these programs receive more applications than they have time to personally review, they may rely more and more on computers to process your interest. The first screening process could be with a computer, evaluating your responses with programmed algorithms. Each program has their own unique set of interviews. Some utilize computerized case study interviews. It may be difficult to fully prepare for the presentation and other elements of such interview types. </v>
      </c>
      <c r="L1609" s="194" t="s">
        <v>148</v>
      </c>
      <c r="N1609" s="1"/>
    </row>
    <row r="1610" spans="2:25" hidden="1" x14ac:dyDescent="0.3">
      <c r="B1610" s="193" t="s">
        <v>623</v>
      </c>
      <c r="C1610" s="167" t="str">
        <f>IF($C$4=$B$1595,D1610,IF($C$4=$B$1596,E1610,IF($C$4=$B$1597,F1610,IF($C$4=$B$1598,G1610,IF($C$4=$B$1599,H1610,IF($C$4=$B$1600,I1610,IF($C$4=$B$1601,J1610,IF($C$4=$B$1602,K1610,IF($C$4=$B$1603,L1610,"")))))))))</f>
        <v>Try to find out how long is each interview. Half hour? Full hour? Screening interviews can be as quick as ten minutes, with only two or three questions. Let's prepare for all types. Not all interviews will have a dozen questions, but you will do better to prepare for as many you may get. To get the most out of this tool, first fill in these fields below. Of course, this information is kept secure with you. These details will personalize the example answers to fit your specific experiences.</v>
      </c>
      <c r="D1610" s="1" t="s">
        <v>624</v>
      </c>
      <c r="E1610" s="1" t="str">
        <f>I1610</f>
        <v>Try to find out how long is each interview. Half hour? Full hour? The longer the interview, the more time you have for each answer. Unless they have more questions to ask you. Let's prepare for all types. Not all interviews will have a dozen questions, but you will do better to prepare for as many you may get. To get the most out of this tool, first fill in these fields below. Of course, this information is kept secure with you. These details will personalize the example answers to fit your specific experiences.</v>
      </c>
      <c r="F1610" s="1" t="str">
        <f t="shared" si="8"/>
        <v>Try to find out how long is each interview. Half hour? Full hour? The longer the interview, the more time you have for each answer. Unless they have more questions to ask you. Let's prepare for all types. Not all interviews will have a dozen questions, but you will do better to prepare for as many you may get. To get the most out of this tool, first fill in these fields below. Of course, this information is kept secure with you. These details will personalize the example answers to fit your specific experiences.</v>
      </c>
      <c r="G1610" s="1" t="str">
        <f t="shared" si="8"/>
        <v>Try to find out how long is each interview. Half hour? Full hour? The longer the interview, the more time you have for each answer. Unless they have more questions to ask you. Let's prepare for all types. Not all interviews will have a dozen questions, but you will do better to prepare for as many you may get. To get the most out of this tool, first fill in these fields below. Of course, this information is kept secure with you. These details will personalize the example answers to fit your specific experiences.</v>
      </c>
      <c r="H1610" s="1" t="str">
        <f t="shared" si="8"/>
        <v>Try to find out how long is each interview. Half hour? Full hour? The longer the interview, the more time you have for each answer. Unless they have more questions to ask you. Let's prepare for all types. Not all interviews will have a dozen questions, but you will do better to prepare for as many you may get. To get the most out of this tool, first fill in these fields below. Of course, this information is kept secure with you. These details will personalize the example answers to fit your specific experiences.</v>
      </c>
      <c r="I1610" s="170" t="s">
        <v>625</v>
      </c>
      <c r="J1610" s="1" t="str">
        <f>I1610</f>
        <v>Try to find out how long is each interview. Half hour? Full hour? The longer the interview, the more time you have for each answer. Unless they have more questions to ask you. Let's prepare for all types. Not all interviews will have a dozen questions, but you will do better to prepare for as many you may get. To get the most out of this tool, first fill in these fields below. Of course, this information is kept secure with you. These details will personalize the example answers to fit your specific experiences.</v>
      </c>
      <c r="K1610" s="1" t="str">
        <f t="shared" si="8"/>
        <v>Try to find out how long is each interview. Half hour? Full hour? The longer the interview, the more time you have for each answer. Unless they have more questions to ask you. Let's prepare for all types. Not all interviews will have a dozen questions, but you will do better to prepare for as many you may get. To get the most out of this tool, first fill in these fields below. Of course, this information is kept secure with you. These details will personalize the example answers to fit your specific experiences.</v>
      </c>
      <c r="L1610" s="194" t="s">
        <v>148</v>
      </c>
    </row>
    <row r="1611" spans="2:25" hidden="1" x14ac:dyDescent="0.3"/>
    <row r="1612" spans="2:25" hidden="1" x14ac:dyDescent="0.3">
      <c r="B1612" s="192" t="s">
        <v>626</v>
      </c>
      <c r="C1612" s="167" t="str">
        <f>IF($C$4=$B$1595,D1612,IF($C$4=$B$1596,E1612,IF($C$4=$B$1597,F1612,IF($C$4=$B$1598,G1612,IF($C$4=$B$1599,H1612,IF($C$4=$B$1600,I1612,IF($C$4=$B$1601,J1612,IF($C$4=$B$1602,K1612,IF($C$4=$B$1603,L1612,"")))))))))</f>
        <v>Fill out these white fields to improve your sample answers below.</v>
      </c>
      <c r="D1612" s="1" t="s">
        <v>22</v>
      </c>
      <c r="E1612" s="1" t="s">
        <v>22</v>
      </c>
      <c r="F1612" s="1" t="s">
        <v>22</v>
      </c>
      <c r="G1612" s="1" t="s">
        <v>22</v>
      </c>
      <c r="H1612" s="1" t="s">
        <v>22</v>
      </c>
      <c r="I1612" s="1" t="s">
        <v>22</v>
      </c>
      <c r="J1612" s="1" t="s">
        <v>22</v>
      </c>
      <c r="K1612" s="1" t="s">
        <v>22</v>
      </c>
      <c r="L1612" s="1" t="s">
        <v>22</v>
      </c>
      <c r="M1612" s="86" t="s">
        <v>148</v>
      </c>
      <c r="N1612" s="195" t="s">
        <v>148</v>
      </c>
    </row>
    <row r="1613" spans="2:25" hidden="1" x14ac:dyDescent="0.3">
      <c r="B1613" s="192" t="s">
        <v>627</v>
      </c>
      <c r="C1613" s="167" t="str">
        <f>IF($C$4=$B$1595,D1613,IF($C$4=$B$1596,E1613,IF($C$4=$B$1597,F1613,IF($C$4=$B$1598,G1613,IF($C$4=$B$1599,H1613,IF($C$4=$B$1600,I1613,IF($C$4=$B$1601,J1613,IF($C$4=$B$1602,K1613,IF($C$4=$B$1603,L1613,"")))))))))</f>
        <v>Your first name:</v>
      </c>
      <c r="D1613" s="1" t="s">
        <v>628</v>
      </c>
      <c r="E1613" s="1" t="s">
        <v>628</v>
      </c>
      <c r="F1613" s="1" t="s">
        <v>628</v>
      </c>
      <c r="G1613" s="1" t="s">
        <v>628</v>
      </c>
      <c r="H1613" s="1" t="s">
        <v>628</v>
      </c>
      <c r="I1613" s="1" t="s">
        <v>628</v>
      </c>
      <c r="J1613" s="1" t="s">
        <v>628</v>
      </c>
      <c r="K1613" s="1" t="s">
        <v>628</v>
      </c>
      <c r="L1613" s="1" t="s">
        <v>628</v>
      </c>
      <c r="M1613" s="86" t="s">
        <v>148</v>
      </c>
      <c r="N1613" s="195" t="s">
        <v>148</v>
      </c>
    </row>
    <row r="1614" spans="2:25" hidden="1" x14ac:dyDescent="0.3">
      <c r="B1614" s="192" t="s">
        <v>629</v>
      </c>
      <c r="C1614" s="167" t="str">
        <f>IF($C$4=$B$1595,D1614,IF($C$4=$B$1596,E1614,IF($C$4=$B$1597,F1614,IF($C$4=$B$1598,G1614,IF($C$4=$B$1599,H1614,IF($C$4=$B$1600,I1614,IF($C$4=$B$1601,J1614,IF($C$4=$B$1602,K1614,IF($C$4=$B$1603,L1614,"")))))))))</f>
        <v>Your last name:</v>
      </c>
      <c r="D1614" s="1" t="s">
        <v>630</v>
      </c>
      <c r="E1614" s="1" t="s">
        <v>630</v>
      </c>
      <c r="F1614" s="1" t="s">
        <v>630</v>
      </c>
      <c r="G1614" s="1" t="s">
        <v>630</v>
      </c>
      <c r="H1614" s="1" t="s">
        <v>630</v>
      </c>
      <c r="I1614" s="1" t="s">
        <v>630</v>
      </c>
      <c r="J1614" s="1" t="s">
        <v>630</v>
      </c>
      <c r="K1614" s="1" t="s">
        <v>630</v>
      </c>
      <c r="L1614" s="1" t="s">
        <v>630</v>
      </c>
      <c r="M1614" s="86" t="s">
        <v>148</v>
      </c>
      <c r="N1614" s="195" t="s">
        <v>148</v>
      </c>
    </row>
    <row r="1615" spans="2:25" hidden="1" x14ac:dyDescent="0.3">
      <c r="B1615" s="192" t="s">
        <v>631</v>
      </c>
      <c r="C1615" s="167" t="str">
        <f>IF($C$4=$B$1595,D1615,IF($C$4=$B$1596,E1615,IF($C$4=$B$1597,F1615,IF($C$4=$B$1598,G1615,IF($C$4=$B$1599,H1615,IF($C$4=$B$1600,I1615,IF($C$4=$B$1601,J1615,IF($C$4=$B$1602,K1615,IF($C$4=$B$1603,L1615,"")))))))))</f>
        <v>Position/role:</v>
      </c>
      <c r="D1615" s="1" t="s">
        <v>632</v>
      </c>
      <c r="E1615" s="1" t="s">
        <v>632</v>
      </c>
      <c r="F1615" s="1" t="s">
        <v>632</v>
      </c>
      <c r="G1615" s="1" t="s">
        <v>632</v>
      </c>
      <c r="H1615" s="1" t="s">
        <v>632</v>
      </c>
      <c r="I1615" s="1" t="s">
        <v>632</v>
      </c>
      <c r="J1615" s="1" t="s">
        <v>632</v>
      </c>
      <c r="K1615" s="1" t="s">
        <v>632</v>
      </c>
      <c r="L1615" s="1" t="s">
        <v>632</v>
      </c>
      <c r="M1615" s="86" t="s">
        <v>148</v>
      </c>
      <c r="N1615" s="195" t="s">
        <v>148</v>
      </c>
    </row>
    <row r="1616" spans="2:25" hidden="1" x14ac:dyDescent="0.3">
      <c r="B1616" s="192" t="s">
        <v>633</v>
      </c>
      <c r="C1616" s="167" t="str">
        <f>IF($C$4=$B$1595,D1616,IF($C$4=$B$1596,E1616,IF($C$4=$B$1597,F1616,IF($C$4=$B$1598,G1616,IF($C$4=$B$1599,H1616,IF($C$4=$B$1600,I1616,IF($C$4=$B$1601,J1616,IF($C$4=$B$1602,K1616,IF($C$4=$B$1603,L1616,"")))))))))</f>
        <v>Applying to:</v>
      </c>
      <c r="D1616" s="1" t="s">
        <v>634</v>
      </c>
      <c r="E1616" s="1" t="s">
        <v>634</v>
      </c>
      <c r="F1616" s="1" t="s">
        <v>634</v>
      </c>
      <c r="G1616" s="1" t="s">
        <v>634</v>
      </c>
      <c r="H1616" s="1" t="s">
        <v>634</v>
      </c>
      <c r="I1616" s="1" t="s">
        <v>634</v>
      </c>
      <c r="J1616" s="1" t="s">
        <v>634</v>
      </c>
      <c r="K1616" s="1" t="s">
        <v>634</v>
      </c>
      <c r="L1616" s="1" t="s">
        <v>634</v>
      </c>
      <c r="M1616" s="86" t="s">
        <v>148</v>
      </c>
      <c r="N1616" s="195" t="s">
        <v>148</v>
      </c>
    </row>
    <row r="1617" spans="2:13" hidden="1" x14ac:dyDescent="0.3"/>
    <row r="1618" spans="2:13" hidden="1" x14ac:dyDescent="0.3"/>
    <row r="1619" spans="2:13" hidden="1" x14ac:dyDescent="0.3"/>
    <row r="1620" spans="2:13" hidden="1" x14ac:dyDescent="0.3"/>
    <row r="1621" spans="2:13" hidden="1" x14ac:dyDescent="0.3"/>
    <row r="1622" spans="2:13" hidden="1" x14ac:dyDescent="0.3"/>
    <row r="1623" spans="2:13" hidden="1" x14ac:dyDescent="0.3"/>
    <row r="1624" spans="2:13" hidden="1" x14ac:dyDescent="0.3"/>
    <row r="1625" spans="2:13" hidden="1" x14ac:dyDescent="0.3"/>
    <row r="1626" spans="2:13" hidden="1" x14ac:dyDescent="0.3"/>
    <row r="1627" spans="2:13" hidden="1" x14ac:dyDescent="0.3"/>
    <row r="1628" spans="2:13" hidden="1" x14ac:dyDescent="0.3"/>
    <row r="1629" spans="2:13" hidden="1" x14ac:dyDescent="0.3"/>
    <row r="1630" spans="2:13" hidden="1" x14ac:dyDescent="0.3"/>
    <row r="1631" spans="2:13" ht="13.5" hidden="1" thickBot="1" x14ac:dyDescent="0.35"/>
    <row r="1632" spans="2:13" ht="14" hidden="1" x14ac:dyDescent="0.3">
      <c r="B1632" s="196" t="str">
        <f>IF($C$4=$C$1340,"","Key insight into this question")</f>
        <v>Key insight into this question</v>
      </c>
      <c r="C1632" s="197"/>
      <c r="D1632" s="197"/>
      <c r="E1632" s="197"/>
      <c r="F1632" s="197"/>
      <c r="G1632" s="197"/>
      <c r="H1632" s="198"/>
      <c r="I1632" s="197"/>
      <c r="J1632" s="197"/>
      <c r="K1632" s="197"/>
      <c r="L1632" s="197"/>
      <c r="M1632" s="199"/>
    </row>
    <row r="1633" spans="1:18" ht="14" hidden="1" x14ac:dyDescent="0.3">
      <c r="B1633" s="200" t="str">
        <f>IF($C$4=$C$1340,"","What the interviewer typically looks for in your answer to this question")</f>
        <v>What the interviewer typically looks for in your answer to this question</v>
      </c>
      <c r="M1633" s="201"/>
    </row>
    <row r="1634" spans="1:18" ht="14" hidden="1" x14ac:dyDescent="0.3">
      <c r="B1634" s="200" t="str">
        <f>IF($C$4=$C$1340,"","Your first draft")</f>
        <v>Your first draft</v>
      </c>
      <c r="M1634" s="201"/>
    </row>
    <row r="1635" spans="1:18" ht="14.5" hidden="1" thickBot="1" x14ac:dyDescent="0.35">
      <c r="B1635" s="202" t="str">
        <f>IF($C$4=$C$1340,"","(we can always review it together in person so I can help you improve upon it)")</f>
        <v>(we can always review it together in person so I can help you improve upon it)</v>
      </c>
      <c r="C1635" s="203"/>
      <c r="D1635" s="203"/>
      <c r="E1635" s="203"/>
      <c r="F1635" s="203"/>
      <c r="G1635" s="203"/>
      <c r="H1635" s="204"/>
      <c r="I1635" s="203"/>
      <c r="J1635" s="203"/>
      <c r="K1635" s="203"/>
      <c r="L1635" s="203"/>
      <c r="M1635" s="205"/>
    </row>
    <row r="1636" spans="1:18" hidden="1" x14ac:dyDescent="0.3"/>
    <row r="1637" spans="1:18" ht="22" hidden="1" x14ac:dyDescent="0.65">
      <c r="A1637" s="206"/>
      <c r="B1637" s="207" t="s">
        <v>635</v>
      </c>
      <c r="C1637" s="79"/>
      <c r="D1637" s="79"/>
      <c r="E1637" s="79"/>
      <c r="F1637" s="79"/>
      <c r="G1637" s="79"/>
      <c r="H1637" s="80"/>
      <c r="I1637" s="79"/>
      <c r="J1637" s="79"/>
      <c r="K1637" s="79"/>
      <c r="L1637" s="79"/>
      <c r="M1637" s="79"/>
      <c r="N1637" s="206"/>
    </row>
    <row r="1638" spans="1:18" ht="14.5" hidden="1" x14ac:dyDescent="0.35">
      <c r="B1638" s="208" t="str">
        <f>B216</f>
        <v>Tell me a little about yourself.</v>
      </c>
    </row>
    <row r="1639" spans="1:18" hidden="1" x14ac:dyDescent="0.3">
      <c r="B1639" s="209" t="str">
        <f>B217</f>
        <v>Or perhaps they will ask a similar question like...</v>
      </c>
    </row>
    <row r="1640" spans="1:18" ht="14.5" hidden="1" x14ac:dyDescent="0.35">
      <c r="B1640" s="208" t="str">
        <f>B218</f>
        <v>Describe yourself.</v>
      </c>
    </row>
    <row r="1641" spans="1:18" hidden="1" x14ac:dyDescent="0.3"/>
    <row r="1642" spans="1:18" ht="14.5" hidden="1" thickBot="1" x14ac:dyDescent="0.35">
      <c r="B1642" s="210" t="str">
        <f>B220</f>
        <v>Key insight into this question</v>
      </c>
    </row>
    <row r="1643" spans="1:18" ht="13.5" hidden="1" thickBot="1" x14ac:dyDescent="0.35">
      <c r="B1643" s="211" t="str">
        <f>IF($C$4=$C$1332,B1645,IF($C$4=$C$1333,B1646,IF($C$4=$C$1334,B1647,IF($C$4=$C$1335,B1648,IF($C$4=$C$1336,B1649,IF($C$4=$C$1337,B1650,IF($C$4=$C$1338,B1651,IF($C$4=$C$1339,B1652,IF($C$4=$C$1340,B1653,IF($C$4=$C$1341,B1654,IF($C$4=$G$1340,B1655,"")))))))))))</f>
        <v xml:space="preserve">Your self-introduction serves as an icebreaker. It's also a good opportunity to create a strong first impression that you really are the best fit for what they seek. </v>
      </c>
      <c r="C1643" s="212"/>
      <c r="D1643" s="212"/>
      <c r="E1643" s="212"/>
      <c r="F1643" s="212"/>
      <c r="G1643" s="212"/>
      <c r="H1643" s="213"/>
      <c r="I1643" s="212"/>
      <c r="J1643" s="212"/>
      <c r="K1643" s="212"/>
      <c r="L1643" s="212"/>
      <c r="M1643" s="212"/>
      <c r="N1643" s="214"/>
      <c r="O1643" s="212"/>
      <c r="P1643" s="212"/>
      <c r="Q1643" s="215"/>
    </row>
    <row r="1644" spans="1:18" hidden="1" x14ac:dyDescent="0.3"/>
    <row r="1645" spans="1:18" hidden="1" x14ac:dyDescent="0.3">
      <c r="B1645" s="101" t="s">
        <v>636</v>
      </c>
      <c r="R1645" s="216" t="str">
        <f t="shared" ref="R1645:R1654" si="9">C1332</f>
        <v>standard job interview by HR</v>
      </c>
    </row>
    <row r="1646" spans="1:18" hidden="1" x14ac:dyDescent="0.3">
      <c r="B1646" s="101" t="s">
        <v>637</v>
      </c>
      <c r="R1646" s="216" t="str">
        <f t="shared" si="9"/>
        <v>behavioral interview</v>
      </c>
    </row>
    <row r="1647" spans="1:18" hidden="1" x14ac:dyDescent="0.3">
      <c r="B1647" s="101" t="s">
        <v>638</v>
      </c>
      <c r="R1647" s="216" t="str">
        <f t="shared" si="9"/>
        <v>situational interview</v>
      </c>
    </row>
    <row r="1648" spans="1:18" hidden="1" x14ac:dyDescent="0.3">
      <c r="B1648" s="101" t="s">
        <v>639</v>
      </c>
      <c r="R1648" s="216" t="str">
        <f t="shared" si="9"/>
        <v>motivational interview</v>
      </c>
    </row>
    <row r="1649" spans="2:29" hidden="1" x14ac:dyDescent="0.3">
      <c r="B1649" s="101" t="s">
        <v>640</v>
      </c>
      <c r="R1649" s="216" t="str">
        <f t="shared" si="9"/>
        <v>competency interview</v>
      </c>
    </row>
    <row r="1650" spans="2:29" hidden="1" x14ac:dyDescent="0.3">
      <c r="B1650" s="101" t="s">
        <v>641</v>
      </c>
      <c r="R1650" s="216" t="str">
        <f t="shared" si="9"/>
        <v>medical residency interview</v>
      </c>
    </row>
    <row r="1651" spans="2:29" hidden="1" x14ac:dyDescent="0.3">
      <c r="B1651" s="101" t="s">
        <v>642</v>
      </c>
      <c r="R1651" s="216" t="str">
        <f t="shared" si="9"/>
        <v>postgrad interview</v>
      </c>
    </row>
    <row r="1652" spans="2:29" hidden="1" x14ac:dyDescent="0.3">
      <c r="B1652" s="101" t="s">
        <v>643</v>
      </c>
      <c r="R1652" s="216" t="str">
        <f t="shared" si="9"/>
        <v>PhD program interview</v>
      </c>
    </row>
    <row r="1653" spans="2:29" hidden="1" x14ac:dyDescent="0.3">
      <c r="B1653" s="101" t="s">
        <v>644</v>
      </c>
      <c r="R1653" s="216" t="str">
        <f t="shared" si="9"/>
        <v>Qs to ask interviewer</v>
      </c>
    </row>
    <row r="1654" spans="2:29" hidden="1" x14ac:dyDescent="0.3">
      <c r="B1654" s="101" t="s">
        <v>645</v>
      </c>
      <c r="R1654" s="216" t="str">
        <f t="shared" si="9"/>
        <v>remote work interview</v>
      </c>
    </row>
    <row r="1655" spans="2:29" hidden="1" x14ac:dyDescent="0.3">
      <c r="B1655" s="101" t="s">
        <v>645</v>
      </c>
      <c r="R1655" s="216" t="str">
        <f>G1340</f>
        <v>questions to ask interviewer</v>
      </c>
    </row>
    <row r="1656" spans="2:29" hidden="1" x14ac:dyDescent="0.3"/>
    <row r="1657" spans="2:29" ht="14.5" hidden="1" thickBot="1" x14ac:dyDescent="0.35">
      <c r="B1657" s="210" t="str">
        <f>B223</f>
        <v>What the interviewer typically looks for in your answer to this question</v>
      </c>
    </row>
    <row r="1658" spans="2:29" ht="13.5" hidden="1" thickBot="1" x14ac:dyDescent="0.35">
      <c r="B1658" s="211" t="str">
        <f>IF($C$4=$C$1332,B1660,IF($C$4=$C$1333,B1661,IF($C$4=$C$1334,B1662,IF($C$4=$C$1335,B1663,IF($C$4=$C$1336,B1664,IF($C$4=$C$1337,B1665,IF($C$4=$C$1338,B1666,IF($C$4=$C$1339,B1667,IF($C$4=$C$1340,B1668,IF($C$4=$C$1341,B1669,IF($C$4=$G$1340,B1670,"")))))))))))</f>
        <v>The interviewer gets to see if your personality is a good fit for the role, for the team, and for the company. The interviewer typically determines in the first 90 seconds if you will be a good candidate to forward onto the next step in the process.</v>
      </c>
      <c r="C1658" s="212"/>
      <c r="D1658" s="212"/>
      <c r="E1658" s="212"/>
      <c r="F1658" s="212"/>
      <c r="G1658" s="212"/>
      <c r="H1658" s="213"/>
      <c r="I1658" s="212"/>
      <c r="J1658" s="212"/>
      <c r="K1658" s="212"/>
      <c r="L1658" s="212"/>
      <c r="M1658" s="212"/>
      <c r="N1658" s="214"/>
      <c r="O1658" s="212"/>
      <c r="P1658" s="212"/>
      <c r="Q1658" s="215"/>
    </row>
    <row r="1659" spans="2:29" hidden="1" x14ac:dyDescent="0.3"/>
    <row r="1660" spans="2:29" hidden="1" x14ac:dyDescent="0.3">
      <c r="B1660" s="101" t="s">
        <v>646</v>
      </c>
      <c r="R1660" s="216" t="str">
        <f>R1645</f>
        <v>standard job interview by HR</v>
      </c>
      <c r="X1660" s="1" t="s">
        <v>47</v>
      </c>
      <c r="AC1660" s="86" t="s">
        <v>148</v>
      </c>
    </row>
    <row r="1661" spans="2:29" hidden="1" x14ac:dyDescent="0.3">
      <c r="B1661" s="101" t="s">
        <v>647</v>
      </c>
      <c r="R1661" s="216" t="str">
        <f>R1646</f>
        <v>behavioral interview</v>
      </c>
    </row>
    <row r="1662" spans="2:29" hidden="1" x14ac:dyDescent="0.3">
      <c r="B1662" s="101" t="s">
        <v>648</v>
      </c>
      <c r="Q1662" s="216"/>
      <c r="R1662" s="216" t="str">
        <f t="shared" ref="R1662:R1670" si="10">R1647</f>
        <v>situational interview</v>
      </c>
    </row>
    <row r="1663" spans="2:29" hidden="1" x14ac:dyDescent="0.3">
      <c r="B1663" s="101" t="s">
        <v>649</v>
      </c>
      <c r="R1663" s="216" t="str">
        <f t="shared" si="10"/>
        <v>motivational interview</v>
      </c>
    </row>
    <row r="1664" spans="2:29" hidden="1" x14ac:dyDescent="0.3">
      <c r="B1664" s="101" t="s">
        <v>650</v>
      </c>
      <c r="R1664" s="216" t="str">
        <f t="shared" si="10"/>
        <v>competency interview</v>
      </c>
    </row>
    <row r="1665" spans="2:24" hidden="1" x14ac:dyDescent="0.3">
      <c r="B1665" s="101" t="s">
        <v>651</v>
      </c>
      <c r="R1665" s="216" t="str">
        <f t="shared" si="10"/>
        <v>medical residency interview</v>
      </c>
    </row>
    <row r="1666" spans="2:24" hidden="1" x14ac:dyDescent="0.3">
      <c r="B1666" s="101" t="s">
        <v>652</v>
      </c>
      <c r="R1666" s="216" t="str">
        <f t="shared" si="10"/>
        <v>postgrad interview</v>
      </c>
    </row>
    <row r="1667" spans="2:24" hidden="1" x14ac:dyDescent="0.3">
      <c r="B1667" s="101" t="s">
        <v>653</v>
      </c>
      <c r="R1667" s="216" t="str">
        <f t="shared" si="10"/>
        <v>PhD program interview</v>
      </c>
    </row>
    <row r="1668" spans="2:24" hidden="1" x14ac:dyDescent="0.3">
      <c r="B1668" s="101" t="s">
        <v>644</v>
      </c>
      <c r="R1668" s="216" t="str">
        <f t="shared" si="10"/>
        <v>Qs to ask interviewer</v>
      </c>
    </row>
    <row r="1669" spans="2:24" ht="14.5" hidden="1" x14ac:dyDescent="0.35">
      <c r="B1669" s="101" t="s">
        <v>645</v>
      </c>
      <c r="R1669" s="216" t="str">
        <f t="shared" si="10"/>
        <v>remote work interview</v>
      </c>
      <c r="X1669" s="176" t="s">
        <v>654</v>
      </c>
    </row>
    <row r="1670" spans="2:24" ht="14.5" hidden="1" x14ac:dyDescent="0.35">
      <c r="B1670" s="101" t="s">
        <v>645</v>
      </c>
      <c r="R1670" s="216" t="str">
        <f t="shared" si="10"/>
        <v>questions to ask interviewer</v>
      </c>
      <c r="X1670" s="176" t="s">
        <v>655</v>
      </c>
    </row>
    <row r="1671" spans="2:24" hidden="1" x14ac:dyDescent="0.3"/>
    <row r="1672" spans="2:24" hidden="1" x14ac:dyDescent="0.3"/>
    <row r="1673" spans="2:24" hidden="1" x14ac:dyDescent="0.3"/>
    <row r="1674" spans="2:24" hidden="1" x14ac:dyDescent="0.3">
      <c r="C1674" s="1" t="s">
        <v>33</v>
      </c>
    </row>
    <row r="1675" spans="2:24" hidden="1" x14ac:dyDescent="0.3">
      <c r="C1675" s="1" t="s">
        <v>656</v>
      </c>
    </row>
    <row r="1676" spans="2:24" hidden="1" x14ac:dyDescent="0.3">
      <c r="C1676" s="1" t="s">
        <v>657</v>
      </c>
    </row>
    <row r="1677" spans="2:24" hidden="1" x14ac:dyDescent="0.3">
      <c r="C1677" s="1" t="s">
        <v>658</v>
      </c>
    </row>
    <row r="1678" spans="2:24" hidden="1" x14ac:dyDescent="0.3">
      <c r="C1678" s="1" t="s">
        <v>659</v>
      </c>
    </row>
    <row r="1679" spans="2:24" hidden="1" x14ac:dyDescent="0.3"/>
    <row r="1680" spans="2:24" ht="15.5" hidden="1" x14ac:dyDescent="0.45">
      <c r="B1680" s="60" t="s">
        <v>35</v>
      </c>
      <c r="C1680" s="48" t="str">
        <f>IF(F237=$C$1675,C1681,IF(F237=$C$1676,C1682,IF(F237=$C$1677,C1683,IF(F237=$C$1678,C1684,""))))</f>
        <v/>
      </c>
      <c r="E1680" s="48" t="str">
        <f>IF(F237=$C$1675,C1685,IF(F237=$C$1676,C1686,IF(F237=$C$1677,C1687,IF(F237=$C$1678,C1688,""))))</f>
        <v/>
      </c>
    </row>
    <row r="1681" spans="1:27" hidden="1" x14ac:dyDescent="0.3">
      <c r="B1681" s="168" t="s">
        <v>660</v>
      </c>
      <c r="C1681" s="1" t="str">
        <f t="shared" ref="C1681:C1688" si="11">IF($C$4=$C$1332,E1681,IF($C$4=$C$1333,F1681,IF($C$4=$C$1334,G1681,IF($C$4=$C$1335,H1681,IF($C$4=$C$1336,I1681,IF($C$4=$C$1337,J1681,IF($C$4=$C$1338,K1681,IF($C$4=$C$1339,L1681,IF($C$4=$C$1340,M1681,IF($C$4=$C$1341,N1681,IF($C$4=$G$1340,O1681,"")))))))))))</f>
        <v>"I know I'm gonna be a good fit for this job, since I've worked hard at this stuff before. I'm a hard worker. You can see that on my résumé. Yep, you can depend on me. …"</v>
      </c>
      <c r="D1681" s="86" t="s">
        <v>148</v>
      </c>
      <c r="E1681" s="86" t="s">
        <v>661</v>
      </c>
      <c r="F1681" s="86" t="s">
        <v>662</v>
      </c>
      <c r="G1681" s="86" t="s">
        <v>662</v>
      </c>
      <c r="H1681" s="86" t="s">
        <v>662</v>
      </c>
      <c r="I1681" s="86" t="s">
        <v>662</v>
      </c>
      <c r="J1681" s="86" t="s">
        <v>662</v>
      </c>
      <c r="K1681" s="86" t="s">
        <v>662</v>
      </c>
      <c r="L1681" s="86" t="s">
        <v>662</v>
      </c>
      <c r="M1681" s="86" t="s">
        <v>662</v>
      </c>
      <c r="N1681" s="86" t="s">
        <v>662</v>
      </c>
      <c r="O1681" s="86"/>
      <c r="P1681" s="172"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1681" s="172" t="s">
        <v>663</v>
      </c>
      <c r="R1681" s="172" t="s">
        <v>664</v>
      </c>
      <c r="S1681" s="172" t="s">
        <v>665</v>
      </c>
      <c r="T1681" s="172" t="s">
        <v>666</v>
      </c>
      <c r="U1681" s="172" t="s">
        <v>667</v>
      </c>
      <c r="V1681" s="172" t="s">
        <v>668</v>
      </c>
      <c r="W1681" s="172" t="s">
        <v>669</v>
      </c>
      <c r="X1681" s="172" t="s">
        <v>670</v>
      </c>
      <c r="Y1681" s="172" t="s">
        <v>671</v>
      </c>
      <c r="AA1681" s="86" t="s">
        <v>672</v>
      </c>
    </row>
    <row r="1682" spans="1:27" hidden="1" x14ac:dyDescent="0.3">
      <c r="B1682" s="168" t="s">
        <v>673</v>
      </c>
      <c r="C1682" s="1" t="str">
        <f t="shared" si="11"/>
        <v>''I look forward to working for your company. This will be a good opportunity for me to move forward in my career while learning to serve your customers' needs. …''</v>
      </c>
      <c r="D1682" s="86" t="s">
        <v>148</v>
      </c>
      <c r="E1682" s="86" t="str">
        <f>CONCATENATE("''I look forward to working for ",IF($E$101="","your company",$E$101),". This will be a good opportunity for me to move forward in my career while learning to serve your customers' needs. …''")</f>
        <v>''I look forward to working for your company. This will be a good opportunity for me to move forward in my career while learning to serve your customers' needs. …''</v>
      </c>
      <c r="F1682" s="86" t="s">
        <v>674</v>
      </c>
      <c r="G1682" s="86" t="s">
        <v>674</v>
      </c>
      <c r="H1682" s="86" t="s">
        <v>674</v>
      </c>
      <c r="I1682" s="86" t="s">
        <v>674</v>
      </c>
      <c r="J1682" s="86" t="s">
        <v>674</v>
      </c>
      <c r="K1682" s="86" t="s">
        <v>674</v>
      </c>
      <c r="L1682" s="86" t="s">
        <v>674</v>
      </c>
      <c r="M1682" s="86" t="s">
        <v>674</v>
      </c>
      <c r="N1682" s="86" t="s">
        <v>674</v>
      </c>
      <c r="O1682" s="86" t="s">
        <v>148</v>
      </c>
      <c r="P1682" s="217" t="str">
        <f>CONCATENATE("''I look forward to working for ",IF($E$101="","this company",$E$101),". This will be a good opportunity to move forward in my career while learning to serve your customers' needs. …''")</f>
        <v>''I look forward to working for this company. This will be a good opportunity to move forward in my career while learning to serve your customers' needs. …''</v>
      </c>
      <c r="Q1682" s="172" t="s">
        <v>675</v>
      </c>
      <c r="R1682" s="172" t="s">
        <v>676</v>
      </c>
      <c r="S1682" s="172" t="s">
        <v>677</v>
      </c>
      <c r="T1682" s="172" t="s">
        <v>678</v>
      </c>
      <c r="U1682" s="172" t="s">
        <v>679</v>
      </c>
      <c r="V1682" s="172" t="s">
        <v>680</v>
      </c>
      <c r="W1682" s="172" t="s">
        <v>681</v>
      </c>
      <c r="X1682" s="172" t="s">
        <v>682</v>
      </c>
      <c r="Y1682" s="172" t="s">
        <v>683</v>
      </c>
      <c r="AA1682" s="86" t="s">
        <v>684</v>
      </c>
    </row>
    <row r="1683" spans="1:27" hidden="1" x14ac:dyDescent="0.3">
      <c r="B1683" s="168" t="s">
        <v>685</v>
      </c>
      <c r="C1683" s="1" t="str">
        <f t="shared" si="11"/>
        <v>''My name is [YOUR NAME] and I look forward to serving your needs in this position. Let me highlight some of my qualifications for you. …''</v>
      </c>
      <c r="D1683" s="86" t="s">
        <v>148</v>
      </c>
      <c r="E1683" s="86" t="str">
        <f>CONCATENATE("''My name is ",IF(OR($E$98="",$E$99=""),"[YOUR NAME]",CONCATENATE($E$98," ",$E$99))," and I look forward to serving your needs in this position. Let me highlight some of my qualifications for you. …''")</f>
        <v>''My name is [YOUR NAME] and I look forward to serving your needs in this position. Let me highlight some of my qualifications for you. …''</v>
      </c>
      <c r="F1683" s="86" t="s">
        <v>686</v>
      </c>
      <c r="G1683" s="86" t="s">
        <v>686</v>
      </c>
      <c r="H1683" s="86" t="s">
        <v>686</v>
      </c>
      <c r="I1683" s="86" t="s">
        <v>686</v>
      </c>
      <c r="J1683" s="86" t="s">
        <v>686</v>
      </c>
      <c r="K1683" s="86" t="s">
        <v>686</v>
      </c>
      <c r="L1683" s="86" t="s">
        <v>686</v>
      </c>
      <c r="M1683" s="86" t="s">
        <v>686</v>
      </c>
      <c r="N1683" s="86" t="s">
        <v>686</v>
      </c>
      <c r="O1683" s="86" t="s">
        <v>148</v>
      </c>
      <c r="P1683" s="172"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1683" s="172" t="s">
        <v>687</v>
      </c>
      <c r="R1683" s="172" t="s">
        <v>688</v>
      </c>
      <c r="S1683" s="172" t="s">
        <v>689</v>
      </c>
      <c r="T1683" s="172" t="s">
        <v>690</v>
      </c>
      <c r="U1683" s="172" t="s">
        <v>691</v>
      </c>
      <c r="V1683" s="172" t="s">
        <v>692</v>
      </c>
      <c r="W1683" s="172" t="s">
        <v>693</v>
      </c>
      <c r="X1683" s="172" t="s">
        <v>694</v>
      </c>
      <c r="Y1683" s="172" t="s">
        <v>695</v>
      </c>
      <c r="AA1683" s="86" t="s">
        <v>696</v>
      </c>
    </row>
    <row r="1684" spans="1:27" hidden="1" x14ac:dyDescent="0.3">
      <c r="B1684" s="168" t="s">
        <v>697</v>
      </c>
      <c r="C1684" s="1" t="str">
        <f t="shared" si="11"/>
        <v>''Thank you for this opportunity to serve you in this position. My name is [YOUR NAME] and I look forward to helping you solve your needs in this position. …''</v>
      </c>
      <c r="D1684" s="86" t="s">
        <v>148</v>
      </c>
      <c r="E1684" s="86" t="str">
        <f>CONCATENATE("''Thank you for this opportunity to serve ",IF($E$101="","you",$E$101)," in this ",IF($E$100="","",CONCATENATE(E100," ")),"position. My name is ",IF(AND($E$98="",$E$99=""),"[YOUR NAME]",CONCATENATE($E$98," ",$E$99))," and I look forward to helping you solve your needs in this position. …''")</f>
        <v>''Thank you for this opportunity to serve you in this position. My name is [YOUR NAME] and I look forward to helping you solve your needs in this position. …''</v>
      </c>
      <c r="F1684" s="86" t="s">
        <v>698</v>
      </c>
      <c r="G1684" s="86" t="s">
        <v>698</v>
      </c>
      <c r="H1684" s="86" t="s">
        <v>698</v>
      </c>
      <c r="I1684" s="86" t="s">
        <v>698</v>
      </c>
      <c r="J1684" s="86" t="s">
        <v>698</v>
      </c>
      <c r="K1684" s="86" t="s">
        <v>698</v>
      </c>
      <c r="L1684" s="86" t="s">
        <v>698</v>
      </c>
      <c r="M1684" s="86" t="s">
        <v>698</v>
      </c>
      <c r="N1684" s="86" t="s">
        <v>698</v>
      </c>
      <c r="O1684" s="86" t="s">
        <v>148</v>
      </c>
      <c r="P1684" s="172"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1684" s="172" t="s">
        <v>699</v>
      </c>
      <c r="R1684" s="172" t="s">
        <v>700</v>
      </c>
      <c r="S1684" s="172" t="s">
        <v>701</v>
      </c>
      <c r="T1684" s="172" t="s">
        <v>702</v>
      </c>
      <c r="U1684" s="172" t="s">
        <v>703</v>
      </c>
      <c r="V1684" s="172" t="s">
        <v>704</v>
      </c>
      <c r="W1684" s="172" t="s">
        <v>705</v>
      </c>
      <c r="X1684" s="172" t="s">
        <v>706</v>
      </c>
      <c r="Y1684" s="172" t="s">
        <v>707</v>
      </c>
      <c r="AA1684" s="86" t="s">
        <v>708</v>
      </c>
    </row>
    <row r="1685" spans="1:27" hidden="1" x14ac:dyDescent="0.3">
      <c r="B1685" s="173" t="str">
        <f>B1681</f>
        <v>poor</v>
      </c>
      <c r="C1685" s="1" t="str">
        <f t="shared" si="11"/>
        <v>POOR: TOO GENERAL, NOTHING SPECIFIC TO THE JOB DESCRIPTION, TOO INFORMAL.</v>
      </c>
      <c r="D1685" s="86" t="s">
        <v>148</v>
      </c>
      <c r="E1685" s="1" t="s">
        <v>709</v>
      </c>
      <c r="F1685" s="1" t="s">
        <v>710</v>
      </c>
      <c r="G1685" s="1" t="s">
        <v>710</v>
      </c>
      <c r="H1685" s="1" t="s">
        <v>710</v>
      </c>
      <c r="I1685" s="1" t="s">
        <v>710</v>
      </c>
      <c r="J1685" s="1" t="s">
        <v>710</v>
      </c>
      <c r="K1685" s="1" t="s">
        <v>710</v>
      </c>
      <c r="L1685" s="1" t="s">
        <v>710</v>
      </c>
      <c r="M1685" s="1" t="s">
        <v>710</v>
      </c>
      <c r="N1685" s="1" t="s">
        <v>710</v>
      </c>
      <c r="O1685" s="86" t="s">
        <v>148</v>
      </c>
    </row>
    <row r="1686" spans="1:27" hidden="1" x14ac:dyDescent="0.3">
      <c r="B1686" s="173" t="str">
        <f>B1682</f>
        <v>okay</v>
      </c>
      <c r="C1686" s="1" t="str">
        <f t="shared" si="11"/>
        <v>OKAY: TOO SELF-FOCUSED, TOO INFORMAL, BUT GOOD TO ADDRESS THEIR CUSTOMER'S NEEDS.</v>
      </c>
      <c r="D1686" s="86" t="s">
        <v>148</v>
      </c>
      <c r="E1686" s="1" t="s">
        <v>711</v>
      </c>
      <c r="F1686" s="1" t="s">
        <v>710</v>
      </c>
      <c r="G1686" s="1" t="s">
        <v>710</v>
      </c>
      <c r="H1686" s="1" t="s">
        <v>710</v>
      </c>
      <c r="I1686" s="1" t="s">
        <v>710</v>
      </c>
      <c r="J1686" s="1" t="s">
        <v>710</v>
      </c>
      <c r="K1686" s="1" t="s">
        <v>710</v>
      </c>
      <c r="L1686" s="1" t="s">
        <v>710</v>
      </c>
      <c r="M1686" s="1" t="s">
        <v>710</v>
      </c>
      <c r="N1686" s="1" t="s">
        <v>710</v>
      </c>
      <c r="O1686" s="86" t="s">
        <v>148</v>
      </c>
    </row>
    <row r="1687" spans="1:27" hidden="1" x14ac:dyDescent="0.3">
      <c r="B1687" s="173" t="str">
        <f>B1683</f>
        <v>good</v>
      </c>
      <c r="C1687" s="1" t="str">
        <f t="shared" si="11"/>
        <v>GOOD: GETS RIGHT TO WHAT MATTERS, THEIR NEEDS AND YOUR QUALIFICATIONS TO SERVE THOSE NEEDS.</v>
      </c>
      <c r="D1687" s="86" t="s">
        <v>148</v>
      </c>
      <c r="E1687" s="1" t="s">
        <v>712</v>
      </c>
      <c r="F1687" s="1" t="s">
        <v>710</v>
      </c>
      <c r="G1687" s="1" t="s">
        <v>710</v>
      </c>
      <c r="H1687" s="1" t="s">
        <v>710</v>
      </c>
      <c r="I1687" s="1" t="s">
        <v>710</v>
      </c>
      <c r="J1687" s="1" t="s">
        <v>710</v>
      </c>
      <c r="K1687" s="1" t="s">
        <v>710</v>
      </c>
      <c r="L1687" s="1" t="s">
        <v>710</v>
      </c>
      <c r="M1687" s="1" t="s">
        <v>710</v>
      </c>
      <c r="N1687" s="1" t="s">
        <v>710</v>
      </c>
      <c r="O1687" s="86" t="s">
        <v>148</v>
      </c>
    </row>
    <row r="1688" spans="1:27" hidden="1" x14ac:dyDescent="0.3">
      <c r="B1688" s="173" t="str">
        <f>B1684</f>
        <v>excellent</v>
      </c>
      <c r="C1688" s="1" t="str">
        <f t="shared" si="11"/>
        <v>EXCELLENT: PROFESSIONAL YET PERSONABLE, GOAL-ORIENTED, FOCUSED ON THE EMPLOYER'S NEEDS.</v>
      </c>
      <c r="D1688" s="86" t="s">
        <v>148</v>
      </c>
      <c r="E1688" s="1" t="s">
        <v>713</v>
      </c>
      <c r="F1688" s="1" t="s">
        <v>710</v>
      </c>
      <c r="G1688" s="1" t="s">
        <v>710</v>
      </c>
      <c r="H1688" s="1" t="s">
        <v>710</v>
      </c>
      <c r="I1688" s="1" t="s">
        <v>710</v>
      </c>
      <c r="J1688" s="1" t="s">
        <v>710</v>
      </c>
      <c r="K1688" s="1" t="s">
        <v>710</v>
      </c>
      <c r="L1688" s="1" t="s">
        <v>710</v>
      </c>
      <c r="M1688" s="1" t="s">
        <v>710</v>
      </c>
      <c r="N1688" s="1" t="s">
        <v>710</v>
      </c>
      <c r="O1688" s="86" t="s">
        <v>148</v>
      </c>
    </row>
    <row r="1689" spans="1:27" ht="22" hidden="1" x14ac:dyDescent="0.65">
      <c r="A1689" s="206"/>
      <c r="B1689" s="207" t="s">
        <v>714</v>
      </c>
      <c r="C1689" s="79"/>
      <c r="D1689" s="79"/>
      <c r="E1689" s="79"/>
      <c r="F1689" s="79"/>
      <c r="G1689" s="79"/>
      <c r="H1689" s="80"/>
      <c r="I1689" s="79"/>
      <c r="J1689" s="79"/>
      <c r="K1689" s="79"/>
      <c r="L1689" s="79"/>
      <c r="M1689" s="79"/>
      <c r="N1689" s="206"/>
    </row>
    <row r="1690" spans="1:27" ht="14.5" hidden="1" x14ac:dyDescent="0.35">
      <c r="B1690" s="208" t="str">
        <f>B252</f>
        <v>What is your greatest strength?</v>
      </c>
    </row>
    <row r="1691" spans="1:27" hidden="1" x14ac:dyDescent="0.3">
      <c r="B1691" s="209" t="str">
        <f>B253</f>
        <v>Or perhaps they will ask a similar question like...</v>
      </c>
    </row>
    <row r="1692" spans="1:27" ht="14.5" hidden="1" x14ac:dyDescent="0.35">
      <c r="B1692" s="208" t="str">
        <f>B254</f>
        <v>What are your key strengths?</v>
      </c>
    </row>
    <row r="1693" spans="1:27" hidden="1" x14ac:dyDescent="0.3"/>
    <row r="1694" spans="1:27" ht="14.5" hidden="1" thickBot="1" x14ac:dyDescent="0.35">
      <c r="B1694" s="210" t="str">
        <f>B256</f>
        <v>Key insight into this question</v>
      </c>
    </row>
    <row r="1695" spans="1:27" ht="13.5" hidden="1" thickBot="1" x14ac:dyDescent="0.35">
      <c r="B1695" s="211" t="str">
        <f>IF($C$4=$C$1332,B1697,IF($C$4=$C$1333,B1698,IF($C$4=$C$1334,B1699,IF($C$4=$C$1335,B1700,IF($C$4=$C$1336,B1701,IF($C$4=$C$1337,B1702,IF($C$4=$C$1338,B1703,IF($C$4=$C$1339,B1704,IF($C$4=$C$1340,B1705,IF($C$4=$C$1341,B1706,IF($C$4=$G$1340,B1707,"")))))))))))</f>
        <v xml:space="preserve">What soft skill implied in the job description can you demonsrate in an example? That just became your greatest strength to qualify for this job. </v>
      </c>
      <c r="C1695" s="212"/>
      <c r="D1695" s="212"/>
      <c r="E1695" s="212"/>
      <c r="F1695" s="212"/>
      <c r="G1695" s="212"/>
      <c r="H1695" s="213"/>
      <c r="I1695" s="212"/>
      <c r="J1695" s="212"/>
      <c r="K1695" s="212"/>
      <c r="L1695" s="212"/>
      <c r="M1695" s="212"/>
      <c r="N1695" s="214"/>
      <c r="O1695" s="212"/>
      <c r="P1695" s="212"/>
      <c r="Q1695" s="215"/>
    </row>
    <row r="1696" spans="1:27" hidden="1" x14ac:dyDescent="0.3"/>
    <row r="1697" spans="2:22" hidden="1" x14ac:dyDescent="0.3">
      <c r="B1697" s="101" t="s">
        <v>715</v>
      </c>
      <c r="R1697" s="216" t="str">
        <f>R1645</f>
        <v>standard job interview by HR</v>
      </c>
    </row>
    <row r="1698" spans="2:22" hidden="1" x14ac:dyDescent="0.3">
      <c r="B1698" s="101" t="s">
        <v>716</v>
      </c>
      <c r="R1698" s="216" t="str">
        <f t="shared" ref="R1698:R1707" si="12">R1646</f>
        <v>behavioral interview</v>
      </c>
    </row>
    <row r="1699" spans="2:22" hidden="1" x14ac:dyDescent="0.3">
      <c r="B1699" s="101" t="s">
        <v>717</v>
      </c>
      <c r="R1699" s="216" t="str">
        <f t="shared" si="12"/>
        <v>situational interview</v>
      </c>
    </row>
    <row r="1700" spans="2:22" hidden="1" x14ac:dyDescent="0.3">
      <c r="B1700" s="101" t="s">
        <v>718</v>
      </c>
      <c r="R1700" s="216" t="str">
        <f t="shared" si="12"/>
        <v>motivational interview</v>
      </c>
    </row>
    <row r="1701" spans="2:22" hidden="1" x14ac:dyDescent="0.3">
      <c r="B1701" s="101" t="s">
        <v>719</v>
      </c>
      <c r="R1701" s="216" t="str">
        <f t="shared" si="12"/>
        <v>competency interview</v>
      </c>
    </row>
    <row r="1702" spans="2:22" hidden="1" x14ac:dyDescent="0.3">
      <c r="B1702" s="101" t="s">
        <v>720</v>
      </c>
      <c r="R1702" s="216" t="str">
        <f t="shared" si="12"/>
        <v>medical residency interview</v>
      </c>
      <c r="V1702" s="101" t="s">
        <v>721</v>
      </c>
    </row>
    <row r="1703" spans="2:22" hidden="1" x14ac:dyDescent="0.3">
      <c r="B1703" s="101" t="s">
        <v>722</v>
      </c>
      <c r="R1703" s="216" t="str">
        <f t="shared" si="12"/>
        <v>postgrad interview</v>
      </c>
    </row>
    <row r="1704" spans="2:22" hidden="1" x14ac:dyDescent="0.3">
      <c r="B1704" s="101" t="s">
        <v>723</v>
      </c>
      <c r="R1704" s="216" t="str">
        <f t="shared" si="12"/>
        <v>PhD program interview</v>
      </c>
    </row>
    <row r="1705" spans="2:22" hidden="1" x14ac:dyDescent="0.3">
      <c r="B1705" s="101" t="s">
        <v>644</v>
      </c>
      <c r="R1705" s="216" t="str">
        <f t="shared" si="12"/>
        <v>Qs to ask interviewer</v>
      </c>
    </row>
    <row r="1706" spans="2:22" hidden="1" x14ac:dyDescent="0.3">
      <c r="B1706" s="101" t="s">
        <v>645</v>
      </c>
      <c r="R1706" s="216" t="str">
        <f t="shared" si="12"/>
        <v>remote work interview</v>
      </c>
    </row>
    <row r="1707" spans="2:22" hidden="1" x14ac:dyDescent="0.3">
      <c r="B1707" s="101" t="s">
        <v>645</v>
      </c>
      <c r="R1707" s="216" t="str">
        <f t="shared" si="12"/>
        <v>questions to ask interviewer</v>
      </c>
    </row>
    <row r="1708" spans="2:22" hidden="1" x14ac:dyDescent="0.3"/>
    <row r="1709" spans="2:22" ht="14.5" hidden="1" thickBot="1" x14ac:dyDescent="0.35">
      <c r="B1709" s="210" t="str">
        <f>B259</f>
        <v>What the interviewer typically looks for in your answer to this question</v>
      </c>
    </row>
    <row r="1710" spans="2:22" ht="13.5" hidden="1" thickBot="1" x14ac:dyDescent="0.35">
      <c r="B1710" s="211" t="str">
        <f>IF($C$4=$C$1332,B1712,IF($C$4=$C$1333,B1713,IF($C$4=$C$1334,B1714,IF($C$4=$C$1335,B1715,IF($C$4=$C$1336,B1716,IF($C$4=$C$1337,B1717,IF($C$4=$C$1338,B1718,IF($C$4=$C$1339,B1719,IF($C$4=$C$1340,B1720,IF($C$4=$C$1341,B1721,IF($C$4=$G$1340,B1722,"")))))))))))</f>
        <v>Are they asking for only one or for several strengths? Typically just one. Look for a soft skill that exemplifies what the job description requires. Then give a brief example of you expressing that soft skill as applied to the job description qualification.</v>
      </c>
      <c r="C1710" s="212"/>
      <c r="D1710" s="212"/>
      <c r="E1710" s="212"/>
      <c r="F1710" s="212"/>
      <c r="G1710" s="212"/>
      <c r="H1710" s="213"/>
      <c r="I1710" s="212"/>
      <c r="J1710" s="212"/>
      <c r="K1710" s="212"/>
      <c r="L1710" s="212"/>
      <c r="M1710" s="212"/>
      <c r="N1710" s="214"/>
      <c r="O1710" s="212"/>
      <c r="P1710" s="212"/>
      <c r="Q1710" s="215"/>
    </row>
    <row r="1711" spans="2:22" hidden="1" x14ac:dyDescent="0.3"/>
    <row r="1712" spans="2:22" hidden="1" x14ac:dyDescent="0.3">
      <c r="B1712" s="101" t="s">
        <v>724</v>
      </c>
      <c r="R1712" s="216" t="str">
        <f>R1660</f>
        <v>standard job interview by HR</v>
      </c>
    </row>
    <row r="1713" spans="2:22" hidden="1" x14ac:dyDescent="0.3">
      <c r="B1713" s="101" t="s">
        <v>725</v>
      </c>
      <c r="R1713" s="216" t="str">
        <f t="shared" ref="R1713:R1722" si="13">R1661</f>
        <v>behavioral interview</v>
      </c>
    </row>
    <row r="1714" spans="2:22" hidden="1" x14ac:dyDescent="0.3">
      <c r="B1714" s="101" t="s">
        <v>726</v>
      </c>
      <c r="Q1714" s="216"/>
      <c r="R1714" s="216" t="str">
        <f t="shared" si="13"/>
        <v>situational interview</v>
      </c>
    </row>
    <row r="1715" spans="2:22" hidden="1" x14ac:dyDescent="0.3">
      <c r="B1715" s="101" t="s">
        <v>727</v>
      </c>
      <c r="R1715" s="216" t="str">
        <f t="shared" si="13"/>
        <v>motivational interview</v>
      </c>
    </row>
    <row r="1716" spans="2:22" hidden="1" x14ac:dyDescent="0.3">
      <c r="B1716" s="101" t="s">
        <v>728</v>
      </c>
      <c r="R1716" s="216" t="str">
        <f t="shared" si="13"/>
        <v>competency interview</v>
      </c>
    </row>
    <row r="1717" spans="2:22" hidden="1" x14ac:dyDescent="0.3">
      <c r="B1717" s="101" t="s">
        <v>729</v>
      </c>
      <c r="R1717" s="216" t="str">
        <f t="shared" si="13"/>
        <v>medical residency interview</v>
      </c>
      <c r="V1717" s="101" t="s">
        <v>730</v>
      </c>
    </row>
    <row r="1718" spans="2:22" hidden="1" x14ac:dyDescent="0.3">
      <c r="B1718" s="101" t="s">
        <v>731</v>
      </c>
      <c r="R1718" s="216" t="str">
        <f t="shared" si="13"/>
        <v>postgrad interview</v>
      </c>
    </row>
    <row r="1719" spans="2:22" hidden="1" x14ac:dyDescent="0.3">
      <c r="B1719" s="101" t="s">
        <v>732</v>
      </c>
      <c r="R1719" s="216" t="str">
        <f t="shared" si="13"/>
        <v>PhD program interview</v>
      </c>
    </row>
    <row r="1720" spans="2:22" hidden="1" x14ac:dyDescent="0.3">
      <c r="B1720" s="101" t="s">
        <v>644</v>
      </c>
      <c r="R1720" s="216" t="str">
        <f t="shared" si="13"/>
        <v>Qs to ask interviewer</v>
      </c>
    </row>
    <row r="1721" spans="2:22" hidden="1" x14ac:dyDescent="0.3">
      <c r="B1721" s="101" t="s">
        <v>645</v>
      </c>
      <c r="R1721" s="216" t="str">
        <f t="shared" si="13"/>
        <v>remote work interview</v>
      </c>
    </row>
    <row r="1722" spans="2:22" hidden="1" x14ac:dyDescent="0.3">
      <c r="B1722" s="101" t="s">
        <v>645</v>
      </c>
      <c r="R1722" s="216" t="str">
        <f t="shared" si="13"/>
        <v>questions to ask interviewer</v>
      </c>
    </row>
    <row r="1723" spans="2:22" hidden="1" x14ac:dyDescent="0.3"/>
    <row r="1724" spans="2:22" hidden="1" x14ac:dyDescent="0.3"/>
    <row r="1725" spans="2:22" hidden="1" x14ac:dyDescent="0.3"/>
    <row r="1726" spans="2:22" hidden="1" x14ac:dyDescent="0.3"/>
    <row r="1727" spans="2:22" hidden="1" x14ac:dyDescent="0.3">
      <c r="C1727" s="1" t="s">
        <v>656</v>
      </c>
    </row>
    <row r="1728" spans="2:22" hidden="1" x14ac:dyDescent="0.3">
      <c r="C1728" s="1" t="s">
        <v>657</v>
      </c>
    </row>
    <row r="1729" spans="1:25" hidden="1" x14ac:dyDescent="0.3">
      <c r="C1729" s="1" t="s">
        <v>658</v>
      </c>
    </row>
    <row r="1730" spans="1:25" hidden="1" x14ac:dyDescent="0.3">
      <c r="C1730" s="1" t="s">
        <v>659</v>
      </c>
    </row>
    <row r="1731" spans="1:25" hidden="1" x14ac:dyDescent="0.3"/>
    <row r="1732" spans="1:25" ht="15.5" hidden="1" x14ac:dyDescent="0.45">
      <c r="B1732" s="60" t="s">
        <v>36</v>
      </c>
      <c r="C1732" s="48" t="str">
        <f>IF(F276=$C$1675,C1733,IF(F276=$C$1676,C1734,IF(F276=$C$1677,C1735,IF(F276=$C$1678,C1736,""))))</f>
        <v/>
      </c>
      <c r="E1732" s="48" t="str">
        <f>IF(F276=$C$1675,C1737,IF(F276=$C$1676,C1738,IF(F276=$C$1677,C1739,IF(F276=$C$1678,C1740,""))))</f>
        <v/>
      </c>
    </row>
    <row r="1733" spans="1:25" hidden="1" x14ac:dyDescent="0.3">
      <c r="B1733" s="168" t="s">
        <v>660</v>
      </c>
      <c r="C1733" s="1" t="str">
        <f t="shared" ref="C1733:C1740" si="14">IF($C$4=$C$1332,E1733,IF($C$4=$C$1333,F1733,IF($C$4=$C$1334,G1733,IF($C$4=$C$1335,H1733,IF($C$4=$C$1336,I1733,IF($C$4=$C$1337,J1733,IF($C$4=$C$1338,K1733,IF($C$4=$C$1339,L1733,IF($C$4=$C$1340,M1733,IF($C$4=$C$1341,N1733,IF($C$4=$G$1340,O1733,"")))))))))))</f>
        <v>"My greatest strength is that I'm a hard worker. I am also well organized. I get along with everybody. I'm also a quick learner."</v>
      </c>
      <c r="D1733" s="86" t="s">
        <v>148</v>
      </c>
      <c r="E1733" s="86" t="s">
        <v>733</v>
      </c>
      <c r="F1733" s="86" t="s">
        <v>662</v>
      </c>
      <c r="G1733" s="86" t="s">
        <v>662</v>
      </c>
      <c r="H1733" s="86" t="s">
        <v>662</v>
      </c>
      <c r="I1733" s="86" t="s">
        <v>662</v>
      </c>
      <c r="J1733" s="86" t="s">
        <v>662</v>
      </c>
      <c r="K1733" s="86" t="s">
        <v>662</v>
      </c>
      <c r="L1733" s="86" t="s">
        <v>662</v>
      </c>
      <c r="M1733" s="86" t="s">
        <v>662</v>
      </c>
      <c r="N1733" s="86" t="s">
        <v>662</v>
      </c>
      <c r="O1733" s="86"/>
      <c r="P1733" s="172"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1733" s="172" t="s">
        <v>663</v>
      </c>
      <c r="R1733" s="172" t="s">
        <v>664</v>
      </c>
      <c r="S1733" s="172" t="s">
        <v>665</v>
      </c>
      <c r="T1733" s="172" t="s">
        <v>666</v>
      </c>
      <c r="U1733" s="172" t="s">
        <v>667</v>
      </c>
      <c r="V1733" s="172" t="s">
        <v>668</v>
      </c>
      <c r="W1733" s="172" t="s">
        <v>669</v>
      </c>
      <c r="X1733" s="172" t="s">
        <v>670</v>
      </c>
      <c r="Y1733" s="172" t="s">
        <v>671</v>
      </c>
    </row>
    <row r="1734" spans="1:25" hidden="1" x14ac:dyDescent="0.3">
      <c r="B1734" s="168" t="s">
        <v>673</v>
      </c>
      <c r="C1734" s="1" t="str">
        <f t="shared" si="14"/>
        <v>"My greatest strength is that I'm well-organized. I keep my workstation in neat order. Any tool not being used is properly put away. I make sure I'm not easily distracted by such chaos."</v>
      </c>
      <c r="D1734" s="86" t="s">
        <v>148</v>
      </c>
      <c r="E1734" s="86" t="s">
        <v>734</v>
      </c>
      <c r="F1734" s="86" t="s">
        <v>674</v>
      </c>
      <c r="G1734" s="86" t="s">
        <v>674</v>
      </c>
      <c r="H1734" s="86" t="s">
        <v>674</v>
      </c>
      <c r="I1734" s="86" t="s">
        <v>674</v>
      </c>
      <c r="J1734" s="86" t="s">
        <v>674</v>
      </c>
      <c r="K1734" s="86" t="s">
        <v>674</v>
      </c>
      <c r="L1734" s="86" t="s">
        <v>674</v>
      </c>
      <c r="M1734" s="86" t="s">
        <v>674</v>
      </c>
      <c r="N1734" s="86" t="s">
        <v>674</v>
      </c>
      <c r="O1734" s="86" t="s">
        <v>148</v>
      </c>
      <c r="P1734" s="172" t="str">
        <f>CONCATENATE("''I look forward to working for ",$E$101,". This will be a good opportunity to move forward in my career while learning to serve your customers' needs. ...")</f>
        <v>''I look forward to working for . This will be a good opportunity to move forward in my career while learning to serve your customers' needs. ...</v>
      </c>
      <c r="Q1734" s="172" t="s">
        <v>675</v>
      </c>
      <c r="R1734" s="172" t="s">
        <v>676</v>
      </c>
      <c r="S1734" s="172" t="s">
        <v>677</v>
      </c>
      <c r="T1734" s="172" t="s">
        <v>678</v>
      </c>
      <c r="U1734" s="172" t="s">
        <v>679</v>
      </c>
      <c r="V1734" s="172" t="s">
        <v>680</v>
      </c>
      <c r="W1734" s="172" t="s">
        <v>681</v>
      </c>
      <c r="X1734" s="172" t="s">
        <v>682</v>
      </c>
      <c r="Y1734" s="172" t="s">
        <v>683</v>
      </c>
    </row>
    <row r="1735" spans="1:25" hidden="1" x14ac:dyDescent="0.3">
      <c r="B1735" s="168" t="s">
        <v>685</v>
      </c>
      <c r="C1735" s="1" t="str">
        <f t="shared" si="14"/>
        <v>"My best strength is staying motivated throughout the workday. I start almost every morning getting the most unpleasant tasks done early. Then I find I have plenty of energy to accomplish the big things by the end of most days."</v>
      </c>
      <c r="D1735" s="86" t="s">
        <v>148</v>
      </c>
      <c r="E1735" s="86" t="s">
        <v>735</v>
      </c>
      <c r="F1735" s="86" t="s">
        <v>686</v>
      </c>
      <c r="G1735" s="86" t="s">
        <v>686</v>
      </c>
      <c r="H1735" s="86" t="s">
        <v>686</v>
      </c>
      <c r="I1735" s="86" t="s">
        <v>686</v>
      </c>
      <c r="J1735" s="86" t="s">
        <v>686</v>
      </c>
      <c r="K1735" s="86" t="s">
        <v>686</v>
      </c>
      <c r="L1735" s="86" t="s">
        <v>686</v>
      </c>
      <c r="M1735" s="86" t="s">
        <v>686</v>
      </c>
      <c r="N1735" s="86" t="s">
        <v>686</v>
      </c>
      <c r="O1735" s="86" t="s">
        <v>148</v>
      </c>
      <c r="P1735" s="172"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1735" s="172" t="s">
        <v>687</v>
      </c>
      <c r="R1735" s="172" t="s">
        <v>688</v>
      </c>
      <c r="S1735" s="172" t="s">
        <v>689</v>
      </c>
      <c r="T1735" s="172" t="s">
        <v>690</v>
      </c>
      <c r="U1735" s="172" t="s">
        <v>691</v>
      </c>
      <c r="V1735" s="172" t="s">
        <v>692</v>
      </c>
      <c r="W1735" s="172" t="s">
        <v>693</v>
      </c>
      <c r="X1735" s="172" t="s">
        <v>694</v>
      </c>
      <c r="Y1735" s="172" t="s">
        <v>695</v>
      </c>
    </row>
    <row r="1736" spans="1:25" hidden="1" x14ac:dyDescent="0.3">
      <c r="B1736" s="168" t="s">
        <v>697</v>
      </c>
      <c r="C1736" s="1" t="str">
        <f t="shared" si="14"/>
        <v>"I keep myself motivated even through the most difficult days with several helpful techniques. For example, I usually get the most difficult tasks done early. And I know what I can delegate, and to whom. I rarely end a day without getting the vital work done for the day."</v>
      </c>
      <c r="D1736" s="86" t="s">
        <v>148</v>
      </c>
      <c r="E1736" s="86" t="s">
        <v>736</v>
      </c>
      <c r="F1736" s="86" t="s">
        <v>698</v>
      </c>
      <c r="G1736" s="86" t="s">
        <v>698</v>
      </c>
      <c r="H1736" s="86" t="s">
        <v>698</v>
      </c>
      <c r="I1736" s="86" t="s">
        <v>698</v>
      </c>
      <c r="J1736" s="86" t="s">
        <v>698</v>
      </c>
      <c r="K1736" s="86" t="s">
        <v>698</v>
      </c>
      <c r="L1736" s="86" t="s">
        <v>698</v>
      </c>
      <c r="M1736" s="86" t="s">
        <v>698</v>
      </c>
      <c r="N1736" s="86" t="s">
        <v>698</v>
      </c>
      <c r="O1736" s="86" t="s">
        <v>148</v>
      </c>
      <c r="P1736" s="172"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1736" s="172" t="s">
        <v>699</v>
      </c>
      <c r="R1736" s="172" t="s">
        <v>700</v>
      </c>
      <c r="S1736" s="172" t="s">
        <v>701</v>
      </c>
      <c r="T1736" s="172" t="s">
        <v>702</v>
      </c>
      <c r="U1736" s="172" t="s">
        <v>703</v>
      </c>
      <c r="V1736" s="172" t="s">
        <v>704</v>
      </c>
      <c r="W1736" s="172" t="s">
        <v>705</v>
      </c>
      <c r="X1736" s="172" t="s">
        <v>706</v>
      </c>
      <c r="Y1736" s="172" t="s">
        <v>707</v>
      </c>
    </row>
    <row r="1737" spans="1:25" hidden="1" x14ac:dyDescent="0.3">
      <c r="B1737" s="173" t="str">
        <f>B1733</f>
        <v>poor</v>
      </c>
      <c r="C1737" s="1" t="str">
        <f t="shared" si="14"/>
        <v>POOR: TOO GENERAL, LACKS BELIEVABLE EXAMPLES, AND THIS ASKED FOR ONLY ONE STRENGTH</v>
      </c>
      <c r="D1737" s="86" t="s">
        <v>148</v>
      </c>
      <c r="E1737" s="1" t="s">
        <v>737</v>
      </c>
      <c r="F1737" s="1" t="s">
        <v>710</v>
      </c>
      <c r="G1737" s="1" t="s">
        <v>710</v>
      </c>
      <c r="H1737" s="1" t="s">
        <v>710</v>
      </c>
      <c r="I1737" s="1" t="s">
        <v>710</v>
      </c>
      <c r="J1737" s="1" t="s">
        <v>710</v>
      </c>
      <c r="K1737" s="1" t="s">
        <v>710</v>
      </c>
      <c r="L1737" s="1" t="s">
        <v>710</v>
      </c>
      <c r="M1737" s="1" t="s">
        <v>710</v>
      </c>
      <c r="N1737" s="1" t="s">
        <v>710</v>
      </c>
      <c r="O1737" s="86" t="s">
        <v>148</v>
      </c>
    </row>
    <row r="1738" spans="1:25" hidden="1" x14ac:dyDescent="0.3">
      <c r="B1738" s="173" t="str">
        <f>B1734</f>
        <v>okay</v>
      </c>
      <c r="C1738" s="1" t="str">
        <f t="shared" si="14"/>
        <v>OKAY: COULD USE EXAMPLE TO BACK UP CLAIM, WHY BELIEVE WITHOUT SPECIFIC EXPERIENCE EXAMPLE?</v>
      </c>
      <c r="D1738" s="86" t="s">
        <v>148</v>
      </c>
      <c r="E1738" s="1" t="s">
        <v>738</v>
      </c>
      <c r="F1738" s="1" t="s">
        <v>710</v>
      </c>
      <c r="G1738" s="1" t="s">
        <v>710</v>
      </c>
      <c r="H1738" s="1" t="s">
        <v>710</v>
      </c>
      <c r="I1738" s="1" t="s">
        <v>710</v>
      </c>
      <c r="J1738" s="1" t="s">
        <v>710</v>
      </c>
      <c r="K1738" s="1" t="s">
        <v>710</v>
      </c>
      <c r="L1738" s="1" t="s">
        <v>710</v>
      </c>
      <c r="M1738" s="1" t="s">
        <v>710</v>
      </c>
      <c r="N1738" s="1" t="s">
        <v>710</v>
      </c>
      <c r="O1738" s="86" t="s">
        <v>148</v>
      </c>
    </row>
    <row r="1739" spans="1:25" hidden="1" x14ac:dyDescent="0.3">
      <c r="B1739" s="173" t="str">
        <f>B1735</f>
        <v>good</v>
      </c>
      <c r="C1739" s="1" t="str">
        <f t="shared" si="14"/>
        <v>GOOD: MUCH BETTER WITH DETAILS, COULD IMPROVE BY REFERENCING IT TO JOB DESCRIPTION REQS</v>
      </c>
      <c r="D1739" s="86" t="s">
        <v>148</v>
      </c>
      <c r="E1739" s="1" t="s">
        <v>739</v>
      </c>
      <c r="F1739" s="1" t="s">
        <v>710</v>
      </c>
      <c r="G1739" s="1" t="s">
        <v>710</v>
      </c>
      <c r="H1739" s="1" t="s">
        <v>710</v>
      </c>
      <c r="I1739" s="1" t="s">
        <v>710</v>
      </c>
      <c r="J1739" s="1" t="s">
        <v>710</v>
      </c>
      <c r="K1739" s="1" t="s">
        <v>710</v>
      </c>
      <c r="L1739" s="1" t="s">
        <v>710</v>
      </c>
      <c r="M1739" s="1" t="s">
        <v>710</v>
      </c>
      <c r="N1739" s="1" t="s">
        <v>710</v>
      </c>
      <c r="O1739" s="86" t="s">
        <v>148</v>
      </c>
    </row>
    <row r="1740" spans="1:25" hidden="1" x14ac:dyDescent="0.3">
      <c r="B1740" s="173" t="str">
        <f>B1736</f>
        <v>excellent</v>
      </c>
      <c r="C1740" s="1" t="str">
        <f t="shared" si="14"/>
        <v>EXCELLENT: SPECIFICS MAKE IT BELIEVABLE, RELEVANCE TO THE JOB DESCRIPTION IMPROVES IT APPLICABILITY</v>
      </c>
      <c r="D1740" s="86" t="s">
        <v>148</v>
      </c>
      <c r="E1740" s="1" t="s">
        <v>740</v>
      </c>
      <c r="F1740" s="1" t="s">
        <v>710</v>
      </c>
      <c r="G1740" s="1" t="s">
        <v>710</v>
      </c>
      <c r="H1740" s="1" t="s">
        <v>710</v>
      </c>
      <c r="I1740" s="1" t="s">
        <v>710</v>
      </c>
      <c r="J1740" s="1" t="s">
        <v>710</v>
      </c>
      <c r="K1740" s="1" t="s">
        <v>710</v>
      </c>
      <c r="L1740" s="1" t="s">
        <v>710</v>
      </c>
      <c r="M1740" s="1" t="s">
        <v>710</v>
      </c>
      <c r="N1740" s="1" t="s">
        <v>710</v>
      </c>
      <c r="O1740" s="86" t="s">
        <v>148</v>
      </c>
    </row>
    <row r="1741" spans="1:25" ht="22" hidden="1" x14ac:dyDescent="0.65">
      <c r="A1741" s="206"/>
      <c r="B1741" s="207" t="s">
        <v>741</v>
      </c>
      <c r="C1741" s="79"/>
      <c r="D1741" s="79"/>
      <c r="E1741" s="79"/>
      <c r="F1741" s="79"/>
      <c r="G1741" s="79"/>
      <c r="H1741" s="80"/>
      <c r="I1741" s="79"/>
      <c r="J1741" s="79"/>
      <c r="K1741" s="79"/>
      <c r="L1741" s="79"/>
      <c r="M1741" s="79"/>
      <c r="N1741" s="206"/>
    </row>
    <row r="1742" spans="1:25" ht="14.5" hidden="1" x14ac:dyDescent="0.35">
      <c r="B1742" s="208" t="str">
        <f>B288</f>
        <v>What is your greatest weakness?</v>
      </c>
    </row>
    <row r="1743" spans="1:25" hidden="1" x14ac:dyDescent="0.3">
      <c r="B1743" s="209" t="str">
        <f>B289</f>
        <v>Or perhaps they will ask a similar question like...</v>
      </c>
    </row>
    <row r="1744" spans="1:25" ht="14.5" hidden="1" x14ac:dyDescent="0.35">
      <c r="B1744" s="208" t="str">
        <f>B290</f>
        <v>What are some of your weaknesses?</v>
      </c>
    </row>
    <row r="1745" spans="2:18" hidden="1" x14ac:dyDescent="0.3"/>
    <row r="1746" spans="2:18" ht="14.5" hidden="1" thickBot="1" x14ac:dyDescent="0.35">
      <c r="B1746" s="210" t="str">
        <f>B292</f>
        <v>Key insight into this question</v>
      </c>
    </row>
    <row r="1747" spans="2:18" ht="13.5" hidden="1" thickBot="1" x14ac:dyDescent="0.35">
      <c r="B1747" s="211" t="str">
        <f>IF($C$4=$C$1332,B1749,IF($C$4=$C$1333,B1750,IF($C$4=$C$1334,B1751,IF($C$4=$C$1335,B1752,IF($C$4=$C$1336,B1753,IF($C$4=$C$1337,B1754,IF($C$4=$C$1338,B1755,IF($C$4=$C$1339,B1756,IF($C$4=$C$1340,B1757,IF($C$4=$C$1341,B1758,IF($C$4=$G$1340,B1759,"")))))))))))</f>
        <v>This question is asking you to humbly be honest and admit to something you are still improving. Quickly state the shortcoming then focus more on your progress in this area.</v>
      </c>
      <c r="C1747" s="212"/>
      <c r="D1747" s="212"/>
      <c r="E1747" s="212"/>
      <c r="F1747" s="212"/>
      <c r="G1747" s="212"/>
      <c r="H1747" s="213"/>
      <c r="I1747" s="212"/>
      <c r="J1747" s="212"/>
      <c r="K1747" s="212"/>
      <c r="L1747" s="212"/>
      <c r="M1747" s="212"/>
      <c r="N1747" s="214"/>
      <c r="O1747" s="212"/>
      <c r="P1747" s="212"/>
      <c r="Q1747" s="215"/>
    </row>
    <row r="1748" spans="2:18" hidden="1" x14ac:dyDescent="0.3"/>
    <row r="1749" spans="2:18" hidden="1" x14ac:dyDescent="0.3">
      <c r="B1749" s="101" t="s">
        <v>742</v>
      </c>
      <c r="R1749" s="216" t="str">
        <f>R1697</f>
        <v>standard job interview by HR</v>
      </c>
    </row>
    <row r="1750" spans="2:18" hidden="1" x14ac:dyDescent="0.3">
      <c r="B1750" s="101" t="s">
        <v>743</v>
      </c>
      <c r="R1750" s="216" t="str">
        <f t="shared" ref="R1750:R1758" si="15">R1698</f>
        <v>behavioral interview</v>
      </c>
    </row>
    <row r="1751" spans="2:18" hidden="1" x14ac:dyDescent="0.3">
      <c r="B1751" s="101" t="s">
        <v>744</v>
      </c>
      <c r="R1751" s="216" t="str">
        <f t="shared" si="15"/>
        <v>situational interview</v>
      </c>
    </row>
    <row r="1752" spans="2:18" hidden="1" x14ac:dyDescent="0.3">
      <c r="B1752" s="101" t="s">
        <v>745</v>
      </c>
      <c r="R1752" s="216" t="str">
        <f t="shared" si="15"/>
        <v>motivational interview</v>
      </c>
    </row>
    <row r="1753" spans="2:18" hidden="1" x14ac:dyDescent="0.3">
      <c r="B1753" s="101" t="s">
        <v>746</v>
      </c>
      <c r="R1753" s="216" t="str">
        <f t="shared" si="15"/>
        <v>competency interview</v>
      </c>
    </row>
    <row r="1754" spans="2:18" hidden="1" x14ac:dyDescent="0.3">
      <c r="B1754" s="101" t="s">
        <v>747</v>
      </c>
      <c r="R1754" s="216" t="str">
        <f t="shared" si="15"/>
        <v>medical residency interview</v>
      </c>
    </row>
    <row r="1755" spans="2:18" hidden="1" x14ac:dyDescent="0.3">
      <c r="B1755" s="101" t="s">
        <v>748</v>
      </c>
      <c r="R1755" s="216" t="str">
        <f t="shared" si="15"/>
        <v>postgrad interview</v>
      </c>
    </row>
    <row r="1756" spans="2:18" hidden="1" x14ac:dyDescent="0.3">
      <c r="B1756" s="101" t="s">
        <v>749</v>
      </c>
      <c r="R1756" s="216" t="str">
        <f t="shared" si="15"/>
        <v>PhD program interview</v>
      </c>
    </row>
    <row r="1757" spans="2:18" hidden="1" x14ac:dyDescent="0.3">
      <c r="B1757" s="101" t="s">
        <v>644</v>
      </c>
      <c r="R1757" s="216" t="str">
        <f t="shared" si="15"/>
        <v>Qs to ask interviewer</v>
      </c>
    </row>
    <row r="1758" spans="2:18" hidden="1" x14ac:dyDescent="0.3">
      <c r="B1758" s="101" t="s">
        <v>750</v>
      </c>
      <c r="R1758" s="216" t="str">
        <f t="shared" si="15"/>
        <v>remote work interview</v>
      </c>
    </row>
    <row r="1759" spans="2:18" hidden="1" x14ac:dyDescent="0.3">
      <c r="B1759" s="101" t="s">
        <v>750</v>
      </c>
      <c r="R1759" s="216" t="s">
        <v>751</v>
      </c>
    </row>
    <row r="1760" spans="2:18" hidden="1" x14ac:dyDescent="0.3"/>
    <row r="1761" spans="2:18" ht="14.5" hidden="1" thickBot="1" x14ac:dyDescent="0.35">
      <c r="B1761" s="210" t="str">
        <f>B295</f>
        <v>What the interviewer typically looks for in your answer to this question</v>
      </c>
    </row>
    <row r="1762" spans="2:18" ht="13.5" hidden="1" thickBot="1" x14ac:dyDescent="0.35">
      <c r="B1762" s="211" t="str">
        <f>IF($C$4=$C$1332,B1764,IF($C$4=$C$1333,B1765,IF($C$4=$C$1334,B1766,IF($C$4=$C$1335,B1767,IF($C$4=$C$1336,B1768,IF($C$4=$C$1337,B1769,IF($C$4=$C$1338,B1770,IF($C$4=$C$1339,B1771,IF($C$4=$C$1340,B1772,IF($C$4=$C$1341,B1773,IF($C$4=$G$1340,B1774,"")))))))))))</f>
        <v>The interviewer assumes that we all have many imperfections, but choose the one that can demonstrate how you are actively improving yourself. This can demonstrate your problem-solving and other skills. Just be sure not to pick something critical to the job description.</v>
      </c>
      <c r="C1762" s="212"/>
      <c r="D1762" s="212"/>
      <c r="E1762" s="212"/>
      <c r="F1762" s="212"/>
      <c r="G1762" s="212"/>
      <c r="H1762" s="213"/>
      <c r="I1762" s="212"/>
      <c r="J1762" s="212"/>
      <c r="K1762" s="212"/>
      <c r="L1762" s="212"/>
      <c r="M1762" s="212"/>
      <c r="N1762" s="214"/>
      <c r="O1762" s="212"/>
      <c r="P1762" s="212"/>
      <c r="Q1762" s="215"/>
    </row>
    <row r="1763" spans="2:18" hidden="1" x14ac:dyDescent="0.3"/>
    <row r="1764" spans="2:18" hidden="1" x14ac:dyDescent="0.3">
      <c r="B1764" s="101" t="s">
        <v>752</v>
      </c>
      <c r="R1764" s="216" t="str">
        <f>R1749</f>
        <v>standard job interview by HR</v>
      </c>
    </row>
    <row r="1765" spans="2:18" hidden="1" x14ac:dyDescent="0.3">
      <c r="B1765" s="101" t="s">
        <v>753</v>
      </c>
      <c r="R1765" s="216" t="str">
        <f>R1750</f>
        <v>behavioral interview</v>
      </c>
    </row>
    <row r="1766" spans="2:18" hidden="1" x14ac:dyDescent="0.3">
      <c r="B1766" s="101" t="s">
        <v>754</v>
      </c>
      <c r="Q1766" s="216"/>
      <c r="R1766" s="216" t="str">
        <f t="shared" ref="R1766:R1773" si="16">R1751</f>
        <v>situational interview</v>
      </c>
    </row>
    <row r="1767" spans="2:18" hidden="1" x14ac:dyDescent="0.3">
      <c r="B1767" s="101" t="s">
        <v>755</v>
      </c>
      <c r="R1767" s="216" t="str">
        <f t="shared" si="16"/>
        <v>motivational interview</v>
      </c>
    </row>
    <row r="1768" spans="2:18" hidden="1" x14ac:dyDescent="0.3">
      <c r="B1768" s="101" t="s">
        <v>756</v>
      </c>
      <c r="R1768" s="216" t="str">
        <f t="shared" si="16"/>
        <v>competency interview</v>
      </c>
    </row>
    <row r="1769" spans="2:18" hidden="1" x14ac:dyDescent="0.3">
      <c r="B1769" s="101" t="s">
        <v>757</v>
      </c>
      <c r="R1769" s="216" t="str">
        <f t="shared" si="16"/>
        <v>medical residency interview</v>
      </c>
    </row>
    <row r="1770" spans="2:18" hidden="1" x14ac:dyDescent="0.3">
      <c r="B1770" s="101" t="s">
        <v>758</v>
      </c>
      <c r="R1770" s="216" t="str">
        <f t="shared" si="16"/>
        <v>postgrad interview</v>
      </c>
    </row>
    <row r="1771" spans="2:18" hidden="1" x14ac:dyDescent="0.3">
      <c r="B1771" s="101" t="s">
        <v>759</v>
      </c>
      <c r="R1771" s="216" t="str">
        <f t="shared" si="16"/>
        <v>PhD program interview</v>
      </c>
    </row>
    <row r="1772" spans="2:18" hidden="1" x14ac:dyDescent="0.3">
      <c r="B1772" s="101" t="s">
        <v>644</v>
      </c>
      <c r="R1772" s="216" t="str">
        <f t="shared" si="16"/>
        <v>Qs to ask interviewer</v>
      </c>
    </row>
    <row r="1773" spans="2:18" hidden="1" x14ac:dyDescent="0.3">
      <c r="B1773" s="101" t="s">
        <v>760</v>
      </c>
      <c r="R1773" s="216" t="str">
        <f t="shared" si="16"/>
        <v>remote work interview</v>
      </c>
    </row>
    <row r="1774" spans="2:18" hidden="1" x14ac:dyDescent="0.3">
      <c r="B1774" s="101" t="s">
        <v>760</v>
      </c>
      <c r="R1774" s="216" t="str">
        <f>R1759</f>
        <v>[exit or stay interview]</v>
      </c>
    </row>
    <row r="1775" spans="2:18" hidden="1" x14ac:dyDescent="0.3"/>
    <row r="1776" spans="2:18" hidden="1" x14ac:dyDescent="0.3"/>
    <row r="1777" spans="2:25" hidden="1" x14ac:dyDescent="0.3"/>
    <row r="1778" spans="2:25" hidden="1" x14ac:dyDescent="0.3"/>
    <row r="1779" spans="2:25" hidden="1" x14ac:dyDescent="0.3">
      <c r="C1779" s="1" t="s">
        <v>656</v>
      </c>
    </row>
    <row r="1780" spans="2:25" hidden="1" x14ac:dyDescent="0.3">
      <c r="C1780" s="1" t="s">
        <v>657</v>
      </c>
    </row>
    <row r="1781" spans="2:25" hidden="1" x14ac:dyDescent="0.3">
      <c r="C1781" s="1" t="s">
        <v>658</v>
      </c>
    </row>
    <row r="1782" spans="2:25" hidden="1" x14ac:dyDescent="0.3">
      <c r="C1782" s="1" t="s">
        <v>659</v>
      </c>
    </row>
    <row r="1783" spans="2:25" hidden="1" x14ac:dyDescent="0.3"/>
    <row r="1784" spans="2:25" ht="15.5" hidden="1" x14ac:dyDescent="0.45">
      <c r="B1784" s="60" t="s">
        <v>37</v>
      </c>
      <c r="C1784" s="48" t="str">
        <f>IF(F312=$C$1675,C1785,IF(F312=$C$1676,C1786,IF(F312=$C$1677,C1787,IF(F312=$C$1678,C1788,""))))</f>
        <v/>
      </c>
      <c r="E1784" s="48" t="str">
        <f>IF(F312=$C$1675,C1789,IF(F312=$C$1676,C1790,IF(F312=$C$1677,C1791,IF(F312=$C$1678,C1792,""))))</f>
        <v/>
      </c>
    </row>
    <row r="1785" spans="2:25" hidden="1" x14ac:dyDescent="0.3">
      <c r="B1785" s="168" t="s">
        <v>660</v>
      </c>
      <c r="C1785" s="1" t="str">
        <f t="shared" ref="C1785:C1792" si="17">IF($C$4=$C$1332,E1785,IF($C$4=$C$1333,F1785,IF($C$4=$C$1334,G1785,IF($C$4=$C$1335,H1785,IF($C$4=$C$1336,I1785,IF($C$4=$C$1337,J1785,IF($C$4=$C$1338,K1785,IF($C$4=$C$1339,L1785,IF($C$4=$C$1340,M1785,IF($C$4=$C$1341,N1785,IF($C$4=$G$1340,O1785,"")))))))))))</f>
        <v>"My greatest weakness is that I'm a perfectionist. I try too hard to get my work done exactly right."</v>
      </c>
      <c r="D1785" s="86" t="s">
        <v>148</v>
      </c>
      <c r="E1785" s="86" t="s">
        <v>761</v>
      </c>
      <c r="F1785" s="86" t="s">
        <v>662</v>
      </c>
      <c r="G1785" s="86" t="s">
        <v>662</v>
      </c>
      <c r="H1785" s="86" t="s">
        <v>662</v>
      </c>
      <c r="I1785" s="86" t="s">
        <v>662</v>
      </c>
      <c r="J1785" s="86" t="s">
        <v>662</v>
      </c>
      <c r="K1785" s="86" t="s">
        <v>662</v>
      </c>
      <c r="L1785" s="86" t="s">
        <v>662</v>
      </c>
      <c r="M1785" s="86" t="s">
        <v>662</v>
      </c>
      <c r="N1785" s="86" t="s">
        <v>662</v>
      </c>
      <c r="O1785" s="86"/>
      <c r="P1785" s="1"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1785" s="1" t="s">
        <v>663</v>
      </c>
      <c r="R1785" s="1" t="s">
        <v>664</v>
      </c>
      <c r="S1785" s="1" t="s">
        <v>665</v>
      </c>
      <c r="T1785" s="1" t="s">
        <v>666</v>
      </c>
      <c r="U1785" s="1" t="s">
        <v>667</v>
      </c>
      <c r="V1785" s="1" t="s">
        <v>668</v>
      </c>
      <c r="W1785" s="1" t="s">
        <v>669</v>
      </c>
      <c r="X1785" s="1" t="s">
        <v>670</v>
      </c>
      <c r="Y1785" s="1" t="s">
        <v>671</v>
      </c>
    </row>
    <row r="1786" spans="2:25" hidden="1" x14ac:dyDescent="0.3">
      <c r="B1786" s="168" t="s">
        <v>673</v>
      </c>
      <c r="C1786" s="1" t="str">
        <f t="shared" si="17"/>
        <v>"I'd say my weak spot is that I am so detail-oriented that I sometimes miss the big picture. I rely on my team members to keep me focused."</v>
      </c>
      <c r="D1786" s="86" t="s">
        <v>148</v>
      </c>
      <c r="E1786" s="86" t="s">
        <v>762</v>
      </c>
      <c r="F1786" s="86" t="s">
        <v>674</v>
      </c>
      <c r="G1786" s="86" t="s">
        <v>674</v>
      </c>
      <c r="H1786" s="86" t="s">
        <v>674</v>
      </c>
      <c r="I1786" s="86" t="s">
        <v>674</v>
      </c>
      <c r="J1786" s="86" t="s">
        <v>674</v>
      </c>
      <c r="K1786" s="86" t="s">
        <v>674</v>
      </c>
      <c r="L1786" s="86" t="s">
        <v>674</v>
      </c>
      <c r="M1786" s="86" t="s">
        <v>674</v>
      </c>
      <c r="N1786" s="86" t="s">
        <v>674</v>
      </c>
      <c r="O1786" s="86" t="s">
        <v>148</v>
      </c>
      <c r="P1786" s="1" t="str">
        <f>CONCATENATE("''I look forward to working for ",$E$101,". This will be a good opportunity to move forward in my career while learning to serve your customers' needs. ...")</f>
        <v>''I look forward to working for . This will be a good opportunity to move forward in my career while learning to serve your customers' needs. ...</v>
      </c>
      <c r="Q1786" s="1" t="s">
        <v>675</v>
      </c>
      <c r="R1786" s="1" t="s">
        <v>676</v>
      </c>
      <c r="S1786" s="1" t="s">
        <v>677</v>
      </c>
      <c r="T1786" s="1" t="s">
        <v>678</v>
      </c>
      <c r="U1786" s="1" t="s">
        <v>679</v>
      </c>
      <c r="V1786" s="1" t="s">
        <v>680</v>
      </c>
      <c r="W1786" s="1" t="s">
        <v>681</v>
      </c>
      <c r="X1786" s="1" t="s">
        <v>682</v>
      </c>
      <c r="Y1786" s="1" t="s">
        <v>683</v>
      </c>
    </row>
    <row r="1787" spans="2:25" hidden="1" x14ac:dyDescent="0.3">
      <c r="B1787" s="168" t="s">
        <v>685</v>
      </c>
      <c r="C1787" s="1" t="str">
        <f t="shared" si="17"/>
        <v>"I sometimes struggle with deadlines because I'd get lost in the details. Now I write out every step for each project I am on. Meeting deadlines is a little easier now."</v>
      </c>
      <c r="D1787" s="86" t="s">
        <v>148</v>
      </c>
      <c r="E1787" s="86" t="s">
        <v>763</v>
      </c>
      <c r="F1787" s="86" t="s">
        <v>686</v>
      </c>
      <c r="G1787" s="86" t="s">
        <v>686</v>
      </c>
      <c r="H1787" s="86" t="s">
        <v>686</v>
      </c>
      <c r="I1787" s="86" t="s">
        <v>686</v>
      </c>
      <c r="J1787" s="86" t="s">
        <v>686</v>
      </c>
      <c r="K1787" s="86" t="s">
        <v>686</v>
      </c>
      <c r="L1787" s="86" t="s">
        <v>686</v>
      </c>
      <c r="M1787" s="86" t="s">
        <v>686</v>
      </c>
      <c r="N1787" s="86" t="s">
        <v>686</v>
      </c>
      <c r="O1787" s="86" t="s">
        <v>148</v>
      </c>
      <c r="P1787" s="1"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1787" s="1" t="s">
        <v>687</v>
      </c>
      <c r="R1787" s="1" t="s">
        <v>688</v>
      </c>
      <c r="S1787" s="1" t="s">
        <v>689</v>
      </c>
      <c r="T1787" s="1" t="s">
        <v>690</v>
      </c>
      <c r="U1787" s="1" t="s">
        <v>691</v>
      </c>
      <c r="V1787" s="1" t="s">
        <v>692</v>
      </c>
      <c r="W1787" s="1" t="s">
        <v>693</v>
      </c>
      <c r="X1787" s="1" t="s">
        <v>694</v>
      </c>
      <c r="Y1787" s="1" t="s">
        <v>695</v>
      </c>
    </row>
    <row r="1788" spans="2:25" hidden="1" x14ac:dyDescent="0.3">
      <c r="B1788" s="168" t="s">
        <v>697</v>
      </c>
      <c r="C1788" s="1" t="str">
        <f t="shared" si="17"/>
        <v>"I used to struggle with project deadlines because I'd get lost in the details. Now I utilize a Gantt chart to track every step and who to go to for each project assignment. I haven't missed a deadline since."</v>
      </c>
      <c r="D1788" s="86" t="s">
        <v>148</v>
      </c>
      <c r="E1788" s="86" t="s">
        <v>764</v>
      </c>
      <c r="F1788" s="86" t="s">
        <v>698</v>
      </c>
      <c r="G1788" s="86" t="s">
        <v>698</v>
      </c>
      <c r="H1788" s="86" t="s">
        <v>698</v>
      </c>
      <c r="I1788" s="86" t="s">
        <v>698</v>
      </c>
      <c r="J1788" s="86" t="s">
        <v>698</v>
      </c>
      <c r="K1788" s="86" t="s">
        <v>698</v>
      </c>
      <c r="L1788" s="86" t="s">
        <v>698</v>
      </c>
      <c r="M1788" s="86" t="s">
        <v>698</v>
      </c>
      <c r="N1788" s="86" t="s">
        <v>698</v>
      </c>
      <c r="O1788" s="86" t="s">
        <v>148</v>
      </c>
      <c r="P1788" s="1"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1788" s="1" t="s">
        <v>699</v>
      </c>
      <c r="R1788" s="1" t="s">
        <v>700</v>
      </c>
      <c r="S1788" s="1" t="s">
        <v>701</v>
      </c>
      <c r="T1788" s="1" t="s">
        <v>702</v>
      </c>
      <c r="U1788" s="1" t="s">
        <v>703</v>
      </c>
      <c r="V1788" s="1" t="s">
        <v>704</v>
      </c>
      <c r="W1788" s="1" t="s">
        <v>705</v>
      </c>
      <c r="X1788" s="1" t="s">
        <v>706</v>
      </c>
      <c r="Y1788" s="1" t="s">
        <v>707</v>
      </c>
    </row>
    <row r="1789" spans="2:25" hidden="1" x14ac:dyDescent="0.3">
      <c r="B1789" s="173" t="str">
        <f>B1785</f>
        <v>poor</v>
      </c>
      <c r="C1789" s="1" t="str">
        <f t="shared" si="17"/>
        <v>POOR: TOO GENERAL</v>
      </c>
      <c r="D1789" s="86" t="s">
        <v>148</v>
      </c>
      <c r="E1789" s="1" t="s">
        <v>765</v>
      </c>
      <c r="F1789" s="1" t="s">
        <v>710</v>
      </c>
      <c r="G1789" s="1" t="s">
        <v>710</v>
      </c>
      <c r="H1789" s="1" t="s">
        <v>710</v>
      </c>
      <c r="I1789" s="1" t="s">
        <v>710</v>
      </c>
      <c r="J1789" s="1" t="s">
        <v>710</v>
      </c>
      <c r="K1789" s="1" t="s">
        <v>710</v>
      </c>
      <c r="L1789" s="1" t="s">
        <v>710</v>
      </c>
      <c r="M1789" s="1" t="s">
        <v>710</v>
      </c>
      <c r="N1789" s="1" t="s">
        <v>710</v>
      </c>
      <c r="O1789" s="86" t="s">
        <v>148</v>
      </c>
    </row>
    <row r="1790" spans="2:25" hidden="1" x14ac:dyDescent="0.3">
      <c r="B1790" s="173" t="str">
        <f>B1786</f>
        <v>okay</v>
      </c>
      <c r="C1790" s="1" t="str">
        <f t="shared" si="17"/>
        <v>OKAY: TRITE WEAKNESS SO DOESN'T DIFFERENTIATE MUCH FROM OTHERS, AND SHORT ON IMPROVEMENTS</v>
      </c>
      <c r="D1790" s="86" t="s">
        <v>148</v>
      </c>
      <c r="E1790" s="1" t="s">
        <v>766</v>
      </c>
      <c r="F1790" s="1" t="s">
        <v>710</v>
      </c>
      <c r="G1790" s="1" t="s">
        <v>710</v>
      </c>
      <c r="H1790" s="1" t="s">
        <v>710</v>
      </c>
      <c r="I1790" s="1" t="s">
        <v>710</v>
      </c>
      <c r="J1790" s="1" t="s">
        <v>710</v>
      </c>
      <c r="K1790" s="1" t="s">
        <v>710</v>
      </c>
      <c r="L1790" s="1" t="s">
        <v>710</v>
      </c>
      <c r="M1790" s="1" t="s">
        <v>710</v>
      </c>
      <c r="N1790" s="1" t="s">
        <v>710</v>
      </c>
      <c r="O1790" s="86" t="s">
        <v>148</v>
      </c>
    </row>
    <row r="1791" spans="2:25" hidden="1" x14ac:dyDescent="0.3">
      <c r="B1791" s="173" t="str">
        <f>B1787</f>
        <v>good</v>
      </c>
      <c r="C1791" s="1" t="str">
        <f t="shared" si="17"/>
        <v>GOOD: TRITE WEAKNESS; BUT GOOD TO LINK TO DEADLINES AS RELEVANT TO JOB DESCRIPTION</v>
      </c>
      <c r="D1791" s="86" t="s">
        <v>148</v>
      </c>
      <c r="E1791" s="1" t="s">
        <v>767</v>
      </c>
      <c r="F1791" s="1" t="s">
        <v>710</v>
      </c>
      <c r="G1791" s="1" t="s">
        <v>710</v>
      </c>
      <c r="H1791" s="1" t="s">
        <v>710</v>
      </c>
      <c r="I1791" s="1" t="s">
        <v>710</v>
      </c>
      <c r="J1791" s="1" t="s">
        <v>710</v>
      </c>
      <c r="K1791" s="1" t="s">
        <v>710</v>
      </c>
      <c r="L1791" s="1" t="s">
        <v>710</v>
      </c>
      <c r="M1791" s="1" t="s">
        <v>710</v>
      </c>
      <c r="N1791" s="1" t="s">
        <v>710</v>
      </c>
      <c r="O1791" s="86" t="s">
        <v>148</v>
      </c>
    </row>
    <row r="1792" spans="2:25" hidden="1" x14ac:dyDescent="0.3">
      <c r="B1792" s="173" t="str">
        <f>B1788</f>
        <v>excellent</v>
      </c>
      <c r="C1792" s="1" t="str">
        <f t="shared" si="17"/>
        <v>EXCELLENT: PAST WEAKNESS ALLOWS ROOM TO SHOW SPECIFIC IMPROVEMENTS LIKE A GANTT CHART</v>
      </c>
      <c r="D1792" s="86" t="s">
        <v>148</v>
      </c>
      <c r="E1792" s="1" t="s">
        <v>768</v>
      </c>
      <c r="F1792" s="1" t="s">
        <v>710</v>
      </c>
      <c r="G1792" s="1" t="s">
        <v>710</v>
      </c>
      <c r="H1792" s="1" t="s">
        <v>710</v>
      </c>
      <c r="I1792" s="1" t="s">
        <v>710</v>
      </c>
      <c r="J1792" s="1" t="s">
        <v>710</v>
      </c>
      <c r="K1792" s="1" t="s">
        <v>710</v>
      </c>
      <c r="L1792" s="1" t="s">
        <v>710</v>
      </c>
      <c r="M1792" s="1" t="s">
        <v>710</v>
      </c>
      <c r="N1792" s="1" t="s">
        <v>710</v>
      </c>
      <c r="O1792" s="86" t="s">
        <v>148</v>
      </c>
    </row>
    <row r="1793" spans="1:30" ht="22" hidden="1" x14ac:dyDescent="0.65">
      <c r="A1793" s="206"/>
      <c r="B1793" s="207" t="s">
        <v>769</v>
      </c>
      <c r="C1793" s="79"/>
      <c r="D1793" s="79"/>
      <c r="E1793" s="79"/>
      <c r="F1793" s="79"/>
      <c r="G1793" s="79"/>
      <c r="H1793" s="80"/>
      <c r="I1793" s="79"/>
      <c r="J1793" s="79"/>
      <c r="K1793" s="79"/>
      <c r="L1793" s="79"/>
      <c r="M1793" s="79"/>
      <c r="N1793" s="206"/>
    </row>
    <row r="1794" spans="1:30" ht="14.5" hidden="1" x14ac:dyDescent="0.35">
      <c r="B1794" s="208" t="str">
        <f>B325</f>
        <v>What do you know of our company?</v>
      </c>
    </row>
    <row r="1795" spans="1:30" hidden="1" x14ac:dyDescent="0.3">
      <c r="B1795" s="209" t="str">
        <f>B326</f>
        <v>Or perhaps they will ask a similar question like...</v>
      </c>
    </row>
    <row r="1796" spans="1:30" ht="14.5" hidden="1" x14ac:dyDescent="0.35">
      <c r="B1796" s="208" t="str">
        <f>B327</f>
        <v>Why did you choose to apply to our company?</v>
      </c>
    </row>
    <row r="1797" spans="1:30" hidden="1" x14ac:dyDescent="0.3"/>
    <row r="1798" spans="1:30" ht="14.5" hidden="1" thickBot="1" x14ac:dyDescent="0.35">
      <c r="B1798" s="210" t="str">
        <f>B329</f>
        <v>Key insight into this question</v>
      </c>
    </row>
    <row r="1799" spans="1:30" ht="13.5" hidden="1" thickBot="1" x14ac:dyDescent="0.35">
      <c r="B1799" s="211" t="str">
        <f>IF($C$4=$C$1332,B1801,IF($C$4=$C$1333,B1802,IF($C$4=$C$1334,B1803,IF($C$4=$C$1335,B1804,IF($C$4=$C$1336,B1805,IF($C$4=$C$1337,B1806,IF($C$4=$C$1338,B1807,IF($C$4=$C$1339,B1808,IF($C$4=$C$1340,B1809,IF($C$4=$C$1341,B1810,IF($C$4=$G$1340,B1811,"")))))))))))</f>
        <v>The less you know about their product and services, the less reason they have to hire you. Find out as much as you can beforehand.</v>
      </c>
      <c r="C1799" s="212"/>
      <c r="D1799" s="212"/>
      <c r="E1799" s="212"/>
      <c r="F1799" s="212"/>
      <c r="G1799" s="212"/>
      <c r="H1799" s="213"/>
      <c r="I1799" s="212"/>
      <c r="J1799" s="212"/>
      <c r="K1799" s="212"/>
      <c r="L1799" s="212"/>
      <c r="M1799" s="212"/>
      <c r="N1799" s="214"/>
      <c r="O1799" s="212"/>
      <c r="P1799" s="212"/>
      <c r="Q1799" s="215"/>
    </row>
    <row r="1800" spans="1:30" hidden="1" x14ac:dyDescent="0.3"/>
    <row r="1801" spans="1:30" hidden="1" x14ac:dyDescent="0.3">
      <c r="B1801" s="101" t="s">
        <v>770</v>
      </c>
      <c r="R1801" s="216" t="str">
        <f>R1749</f>
        <v>standard job interview by HR</v>
      </c>
      <c r="V1801" s="1" t="str">
        <f>CONCATENATE("Look up ",AD1801," on Glassdoor.com")</f>
        <v>Look up the organization on Glassdoor.com</v>
      </c>
      <c r="AD1801" s="1" t="str">
        <f>IF($E$101="","the organization",$E$101)</f>
        <v>the organization</v>
      </c>
    </row>
    <row r="1802" spans="1:30" hidden="1" x14ac:dyDescent="0.3">
      <c r="B1802" s="101" t="s">
        <v>771</v>
      </c>
      <c r="R1802" s="216" t="str">
        <f t="shared" ref="R1802:R1811" si="18">R1750</f>
        <v>behavioral interview</v>
      </c>
    </row>
    <row r="1803" spans="1:30" hidden="1" x14ac:dyDescent="0.3">
      <c r="B1803" s="101" t="s">
        <v>772</v>
      </c>
      <c r="R1803" s="216" t="str">
        <f t="shared" si="18"/>
        <v>situational interview</v>
      </c>
    </row>
    <row r="1804" spans="1:30" hidden="1" x14ac:dyDescent="0.3">
      <c r="B1804" s="101" t="s">
        <v>773</v>
      </c>
      <c r="R1804" s="216" t="str">
        <f t="shared" si="18"/>
        <v>motivational interview</v>
      </c>
    </row>
    <row r="1805" spans="1:30" hidden="1" x14ac:dyDescent="0.3">
      <c r="B1805" s="101" t="s">
        <v>774</v>
      </c>
      <c r="R1805" s="216" t="str">
        <f t="shared" si="18"/>
        <v>competency interview</v>
      </c>
    </row>
    <row r="1806" spans="1:30" hidden="1" x14ac:dyDescent="0.3">
      <c r="B1806" s="101" t="s">
        <v>775</v>
      </c>
      <c r="R1806" s="216" t="str">
        <f t="shared" si="18"/>
        <v>medical residency interview</v>
      </c>
      <c r="V1806" s="218" t="s">
        <v>776</v>
      </c>
    </row>
    <row r="1807" spans="1:30" hidden="1" x14ac:dyDescent="0.3">
      <c r="B1807" s="101" t="s">
        <v>777</v>
      </c>
      <c r="R1807" s="216" t="str">
        <f t="shared" si="18"/>
        <v>postgrad interview</v>
      </c>
    </row>
    <row r="1808" spans="1:30" hidden="1" x14ac:dyDescent="0.3">
      <c r="B1808" s="101" t="s">
        <v>778</v>
      </c>
      <c r="R1808" s="216" t="str">
        <f t="shared" si="18"/>
        <v>PhD program interview</v>
      </c>
    </row>
    <row r="1809" spans="2:18" hidden="1" x14ac:dyDescent="0.3">
      <c r="B1809" s="101" t="s">
        <v>644</v>
      </c>
      <c r="R1809" s="216" t="str">
        <f t="shared" si="18"/>
        <v>Qs to ask interviewer</v>
      </c>
    </row>
    <row r="1810" spans="2:18" hidden="1" x14ac:dyDescent="0.3">
      <c r="B1810" s="101" t="s">
        <v>645</v>
      </c>
      <c r="R1810" s="216" t="str">
        <f t="shared" si="18"/>
        <v>remote work interview</v>
      </c>
    </row>
    <row r="1811" spans="2:18" hidden="1" x14ac:dyDescent="0.3">
      <c r="B1811" s="101" t="s">
        <v>645</v>
      </c>
      <c r="R1811" s="216" t="str">
        <f t="shared" si="18"/>
        <v>[exit or stay interview]</v>
      </c>
    </row>
    <row r="1812" spans="2:18" hidden="1" x14ac:dyDescent="0.3"/>
    <row r="1813" spans="2:18" ht="14.5" hidden="1" thickBot="1" x14ac:dyDescent="0.35">
      <c r="B1813" s="210" t="str">
        <f>B332</f>
        <v>What the interviewer typically looks for in your answer to this question</v>
      </c>
    </row>
    <row r="1814" spans="2:18" ht="13.5" hidden="1" thickBot="1" x14ac:dyDescent="0.35">
      <c r="B1814" s="211" t="str">
        <f>IF($C$4=$C$1332,B1816,IF($C$4=$C$1333,B1817,IF($C$4=$C$1334,B1818,IF($C$4=$C$1335,B1819,IF($C$4=$C$1336,B1820,IF($C$4=$C$1337,B1821,IF($C$4=$C$1338,B1822,IF($C$4=$C$1339,B1823,IF($C$4=$C$1340,B1824,IF($C$4=$C$1341,B1825,IF($C$4=$G$1340,B1826,"")))))))))))</f>
        <v>They will not be impressed if citing only the basic facts about them. Tell not only what you know but what you like about them. Do you use any of their offerings? Do you love what they are about? Let your passion for them shine through.</v>
      </c>
      <c r="C1814" s="212"/>
      <c r="D1814" s="212"/>
      <c r="E1814" s="212"/>
      <c r="F1814" s="212"/>
      <c r="G1814" s="212"/>
      <c r="H1814" s="213"/>
      <c r="I1814" s="212"/>
      <c r="J1814" s="212"/>
      <c r="K1814" s="212"/>
      <c r="L1814" s="212"/>
      <c r="M1814" s="212"/>
      <c r="N1814" s="214"/>
      <c r="O1814" s="212"/>
      <c r="P1814" s="212"/>
      <c r="Q1814" s="215"/>
    </row>
    <row r="1815" spans="2:18" hidden="1" x14ac:dyDescent="0.3"/>
    <row r="1816" spans="2:18" hidden="1" x14ac:dyDescent="0.3">
      <c r="B1816" s="101" t="s">
        <v>779</v>
      </c>
      <c r="R1816" s="216" t="str">
        <f>R1801</f>
        <v>standard job interview by HR</v>
      </c>
    </row>
    <row r="1817" spans="2:18" hidden="1" x14ac:dyDescent="0.3">
      <c r="B1817" s="101" t="s">
        <v>780</v>
      </c>
      <c r="R1817" s="216" t="str">
        <f>R1802</f>
        <v>behavioral interview</v>
      </c>
    </row>
    <row r="1818" spans="2:18" hidden="1" x14ac:dyDescent="0.3">
      <c r="B1818" s="101" t="s">
        <v>781</v>
      </c>
      <c r="Q1818" s="216"/>
      <c r="R1818" s="216" t="str">
        <f t="shared" ref="R1818:R1826" si="19">R1803</f>
        <v>situational interview</v>
      </c>
    </row>
    <row r="1819" spans="2:18" hidden="1" x14ac:dyDescent="0.3">
      <c r="B1819" s="101" t="s">
        <v>782</v>
      </c>
      <c r="R1819" s="216" t="str">
        <f t="shared" si="19"/>
        <v>motivational interview</v>
      </c>
    </row>
    <row r="1820" spans="2:18" hidden="1" x14ac:dyDescent="0.3">
      <c r="B1820" s="101" t="s">
        <v>783</v>
      </c>
      <c r="R1820" s="216" t="str">
        <f t="shared" si="19"/>
        <v>competency interview</v>
      </c>
    </row>
    <row r="1821" spans="2:18" hidden="1" x14ac:dyDescent="0.3">
      <c r="B1821" s="101" t="s">
        <v>784</v>
      </c>
      <c r="R1821" s="216" t="str">
        <f t="shared" si="19"/>
        <v>medical residency interview</v>
      </c>
    </row>
    <row r="1822" spans="2:18" hidden="1" x14ac:dyDescent="0.3">
      <c r="B1822" s="101" t="s">
        <v>785</v>
      </c>
      <c r="R1822" s="216" t="str">
        <f t="shared" si="19"/>
        <v>postgrad interview</v>
      </c>
    </row>
    <row r="1823" spans="2:18" hidden="1" x14ac:dyDescent="0.3">
      <c r="B1823" s="101" t="s">
        <v>786</v>
      </c>
      <c r="R1823" s="216" t="str">
        <f t="shared" si="19"/>
        <v>PhD program interview</v>
      </c>
    </row>
    <row r="1824" spans="2:18" hidden="1" x14ac:dyDescent="0.3">
      <c r="B1824" s="101" t="s">
        <v>644</v>
      </c>
      <c r="R1824" s="216" t="str">
        <f t="shared" si="19"/>
        <v>Qs to ask interviewer</v>
      </c>
    </row>
    <row r="1825" spans="2:25" hidden="1" x14ac:dyDescent="0.3">
      <c r="B1825" s="101" t="s">
        <v>645</v>
      </c>
      <c r="R1825" s="216" t="str">
        <f t="shared" si="19"/>
        <v>remote work interview</v>
      </c>
    </row>
    <row r="1826" spans="2:25" hidden="1" x14ac:dyDescent="0.3">
      <c r="B1826" s="101" t="s">
        <v>645</v>
      </c>
      <c r="R1826" s="216" t="str">
        <f t="shared" si="19"/>
        <v>[exit or stay interview]</v>
      </c>
    </row>
    <row r="1827" spans="2:25" hidden="1" x14ac:dyDescent="0.3"/>
    <row r="1828" spans="2:25" hidden="1" x14ac:dyDescent="0.3"/>
    <row r="1829" spans="2:25" hidden="1" x14ac:dyDescent="0.3"/>
    <row r="1830" spans="2:25" hidden="1" x14ac:dyDescent="0.3"/>
    <row r="1831" spans="2:25" hidden="1" x14ac:dyDescent="0.3">
      <c r="C1831" s="1" t="s">
        <v>656</v>
      </c>
    </row>
    <row r="1832" spans="2:25" hidden="1" x14ac:dyDescent="0.3">
      <c r="C1832" s="1" t="s">
        <v>657</v>
      </c>
    </row>
    <row r="1833" spans="2:25" hidden="1" x14ac:dyDescent="0.3">
      <c r="C1833" s="1" t="s">
        <v>658</v>
      </c>
    </row>
    <row r="1834" spans="2:25" hidden="1" x14ac:dyDescent="0.3">
      <c r="C1834" s="1" t="s">
        <v>659</v>
      </c>
    </row>
    <row r="1835" spans="2:25" hidden="1" x14ac:dyDescent="0.3"/>
    <row r="1836" spans="2:25" ht="15.5" hidden="1" x14ac:dyDescent="0.45">
      <c r="B1836" s="60" t="s">
        <v>38</v>
      </c>
      <c r="C1836" s="48" t="str">
        <f>IF(F349=$C$1675,C1837,IF(F349=$C$1676,C1838,IF(F349=$C$1677,C1839,IF(F349=$C$1678,C1840,""))))</f>
        <v/>
      </c>
      <c r="E1836" s="48" t="str">
        <f>IF(F349=$C$1675,C1841,IF(F349=$C$1676,C1842,IF(F349=$C$1677,C1843,IF(F349=$C$1678,C1844,""))))</f>
        <v/>
      </c>
    </row>
    <row r="1837" spans="2:25" hidden="1" x14ac:dyDescent="0.3">
      <c r="B1837" s="168" t="s">
        <v>660</v>
      </c>
      <c r="C1837" s="1" t="str">
        <f t="shared" ref="C1837:C1844" si="20">IF($C$4=$C$1332,E1837,IF($C$4=$C$1333,F1837,IF($C$4=$C$1334,G1837,IF($C$4=$C$1335,H1837,IF($C$4=$C$1336,I1837,IF($C$4=$C$1337,J1837,IF($C$4=$C$1338,K1837,IF($C$4=$C$1339,L1837,IF($C$4=$C$1340,M1837,IF($C$4=$C$1341,N1837,IF($C$4=$G$1340,O1837,"")))))))))))</f>
        <v>"I know you're one of the biggest companies in the world. That's why I want to be here, because bigger is better. I think you will benefit from my skills."</v>
      </c>
      <c r="D1837" s="86" t="s">
        <v>148</v>
      </c>
      <c r="E1837" s="86" t="s">
        <v>787</v>
      </c>
      <c r="F1837" s="86" t="s">
        <v>662</v>
      </c>
      <c r="G1837" s="86" t="s">
        <v>662</v>
      </c>
      <c r="H1837" s="86" t="s">
        <v>662</v>
      </c>
      <c r="I1837" s="86" t="s">
        <v>662</v>
      </c>
      <c r="J1837" s="86" t="s">
        <v>662</v>
      </c>
      <c r="K1837" s="86" t="s">
        <v>662</v>
      </c>
      <c r="L1837" s="86" t="s">
        <v>662</v>
      </c>
      <c r="M1837" s="86" t="s">
        <v>662</v>
      </c>
      <c r="N1837" s="86" t="s">
        <v>662</v>
      </c>
      <c r="O1837" s="86"/>
      <c r="P1837" s="172"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1837" s="172" t="s">
        <v>663</v>
      </c>
      <c r="R1837" s="172" t="s">
        <v>664</v>
      </c>
      <c r="S1837" s="172" t="s">
        <v>665</v>
      </c>
      <c r="T1837" s="172" t="s">
        <v>666</v>
      </c>
      <c r="U1837" s="172" t="s">
        <v>667</v>
      </c>
      <c r="V1837" s="172" t="s">
        <v>668</v>
      </c>
      <c r="W1837" s="172" t="s">
        <v>669</v>
      </c>
      <c r="X1837" s="172" t="s">
        <v>670</v>
      </c>
      <c r="Y1837" s="172" t="s">
        <v>671</v>
      </c>
    </row>
    <row r="1838" spans="2:25" hidden="1" x14ac:dyDescent="0.3">
      <c r="B1838" s="168" t="s">
        <v>673</v>
      </c>
      <c r="C1838" s="1" t="str">
        <f t="shared" si="20"/>
        <v>"I know you're a leader in the market and that your services are competively priced. I also know you have been in operation for 23 years. And I just learned you will be expanding in the Midwest."</v>
      </c>
      <c r="D1838" s="86" t="s">
        <v>148</v>
      </c>
      <c r="E1838" s="86" t="s">
        <v>788</v>
      </c>
      <c r="F1838" s="86" t="s">
        <v>674</v>
      </c>
      <c r="G1838" s="86" t="s">
        <v>674</v>
      </c>
      <c r="H1838" s="86" t="s">
        <v>674</v>
      </c>
      <c r="I1838" s="86" t="s">
        <v>674</v>
      </c>
      <c r="J1838" s="86" t="s">
        <v>674</v>
      </c>
      <c r="K1838" s="86" t="s">
        <v>674</v>
      </c>
      <c r="L1838" s="86" t="s">
        <v>674</v>
      </c>
      <c r="M1838" s="86" t="s">
        <v>674</v>
      </c>
      <c r="N1838" s="86" t="s">
        <v>674</v>
      </c>
      <c r="O1838" s="86" t="s">
        <v>148</v>
      </c>
      <c r="P1838" s="172" t="str">
        <f>CONCATENATE("''I look forward to working for ",$E$101,". This will be a good opportunity to move forward in my career while learning to serve your customers' needs. ...")</f>
        <v>''I look forward to working for . This will be a good opportunity to move forward in my career while learning to serve your customers' needs. ...</v>
      </c>
      <c r="Q1838" s="172" t="s">
        <v>675</v>
      </c>
      <c r="R1838" s="172" t="s">
        <v>676</v>
      </c>
      <c r="S1838" s="172" t="s">
        <v>677</v>
      </c>
      <c r="T1838" s="172" t="s">
        <v>678</v>
      </c>
      <c r="U1838" s="172" t="s">
        <v>679</v>
      </c>
      <c r="V1838" s="172" t="s">
        <v>680</v>
      </c>
      <c r="W1838" s="172" t="s">
        <v>681</v>
      </c>
      <c r="X1838" s="172" t="s">
        <v>682</v>
      </c>
      <c r="Y1838" s="172" t="s">
        <v>683</v>
      </c>
    </row>
    <row r="1839" spans="2:25" hidden="1" x14ac:dyDescent="0.3">
      <c r="B1839" s="168" t="s">
        <v>685</v>
      </c>
      <c r="C1839" s="1" t="str">
        <f t="shared" si="20"/>
        <v>"I know you're the best at what you do, taking a lead in this market. I would love to be a part of your growing team, that's having such a postive impact in the marketplace."</v>
      </c>
      <c r="D1839" s="86" t="s">
        <v>148</v>
      </c>
      <c r="E1839" s="86" t="s">
        <v>789</v>
      </c>
      <c r="F1839" s="86" t="s">
        <v>686</v>
      </c>
      <c r="G1839" s="86" t="s">
        <v>686</v>
      </c>
      <c r="H1839" s="86" t="s">
        <v>686</v>
      </c>
      <c r="I1839" s="86" t="s">
        <v>686</v>
      </c>
      <c r="J1839" s="86" t="s">
        <v>686</v>
      </c>
      <c r="K1839" s="86" t="s">
        <v>686</v>
      </c>
      <c r="L1839" s="86" t="s">
        <v>686</v>
      </c>
      <c r="M1839" s="86" t="s">
        <v>686</v>
      </c>
      <c r="N1839" s="86" t="s">
        <v>686</v>
      </c>
      <c r="O1839" s="86" t="s">
        <v>148</v>
      </c>
      <c r="P1839" s="172"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1839" s="172" t="s">
        <v>687</v>
      </c>
      <c r="R1839" s="172" t="s">
        <v>688</v>
      </c>
      <c r="S1839" s="172" t="s">
        <v>689</v>
      </c>
      <c r="T1839" s="172" t="s">
        <v>690</v>
      </c>
      <c r="U1839" s="172" t="s">
        <v>691</v>
      </c>
      <c r="V1839" s="172" t="s">
        <v>692</v>
      </c>
      <c r="W1839" s="172" t="s">
        <v>693</v>
      </c>
      <c r="X1839" s="172" t="s">
        <v>694</v>
      </c>
      <c r="Y1839" s="172" t="s">
        <v>695</v>
      </c>
    </row>
    <row r="1840" spans="2:25" hidden="1" x14ac:dyDescent="0.3">
      <c r="B1840" s="168" t="s">
        <v>697</v>
      </c>
      <c r="C1840" s="1" t="str">
        <f t="shared" si="20"/>
        <v>"I know you're the best at what you do, that you lead in this niche of the market. I use some of your services and I love your customer service support. That's why I'm excited for this chance to join your team."</v>
      </c>
      <c r="D1840" s="86" t="s">
        <v>148</v>
      </c>
      <c r="E1840" s="86" t="s">
        <v>790</v>
      </c>
      <c r="F1840" s="86" t="s">
        <v>698</v>
      </c>
      <c r="G1840" s="86" t="s">
        <v>698</v>
      </c>
      <c r="H1840" s="86" t="s">
        <v>698</v>
      </c>
      <c r="I1840" s="86" t="s">
        <v>698</v>
      </c>
      <c r="J1840" s="86" t="s">
        <v>698</v>
      </c>
      <c r="K1840" s="86" t="s">
        <v>698</v>
      </c>
      <c r="L1840" s="86" t="s">
        <v>698</v>
      </c>
      <c r="M1840" s="86" t="s">
        <v>698</v>
      </c>
      <c r="N1840" s="86" t="s">
        <v>698</v>
      </c>
      <c r="O1840" s="86" t="s">
        <v>148</v>
      </c>
      <c r="P1840" s="172"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1840" s="172" t="s">
        <v>699</v>
      </c>
      <c r="R1840" s="172" t="s">
        <v>700</v>
      </c>
      <c r="S1840" s="172" t="s">
        <v>701</v>
      </c>
      <c r="T1840" s="172" t="s">
        <v>702</v>
      </c>
      <c r="U1840" s="172" t="s">
        <v>703</v>
      </c>
      <c r="V1840" s="172" t="s">
        <v>704</v>
      </c>
      <c r="W1840" s="172" t="s">
        <v>705</v>
      </c>
      <c r="X1840" s="172" t="s">
        <v>706</v>
      </c>
      <c r="Y1840" s="172" t="s">
        <v>707</v>
      </c>
    </row>
    <row r="1841" spans="1:18" hidden="1" x14ac:dyDescent="0.3">
      <c r="B1841" s="173" t="str">
        <f>B1837</f>
        <v>poor</v>
      </c>
      <c r="C1841" s="1" t="str">
        <f t="shared" si="20"/>
        <v>POOR: LACKS VALUE TO EMPLOYER, DOES NOT DIFFERENTIATE FROM OTHER QUALIFIED CANDIDATES</v>
      </c>
      <c r="D1841" s="86" t="s">
        <v>148</v>
      </c>
      <c r="E1841" s="1" t="s">
        <v>791</v>
      </c>
      <c r="F1841" s="1" t="s">
        <v>710</v>
      </c>
      <c r="G1841" s="1" t="s">
        <v>710</v>
      </c>
      <c r="H1841" s="1" t="s">
        <v>710</v>
      </c>
      <c r="I1841" s="1" t="s">
        <v>710</v>
      </c>
      <c r="J1841" s="1" t="s">
        <v>710</v>
      </c>
      <c r="K1841" s="1" t="s">
        <v>710</v>
      </c>
      <c r="L1841" s="1" t="s">
        <v>710</v>
      </c>
      <c r="M1841" s="1" t="s">
        <v>710</v>
      </c>
      <c r="N1841" s="1" t="s">
        <v>710</v>
      </c>
      <c r="O1841" s="86" t="s">
        <v>148</v>
      </c>
    </row>
    <row r="1842" spans="1:18" hidden="1" x14ac:dyDescent="0.3">
      <c r="B1842" s="173" t="str">
        <f>B1838</f>
        <v>okay</v>
      </c>
      <c r="C1842" s="1" t="str">
        <f t="shared" si="20"/>
        <v>OKAY: FINE ON WHAT COMPANY IS ABOUT BUT MISSES WHY INTERESTED IN THIS EMPLOYER</v>
      </c>
      <c r="D1842" s="86" t="s">
        <v>148</v>
      </c>
      <c r="E1842" s="1" t="s">
        <v>792</v>
      </c>
      <c r="F1842" s="1" t="s">
        <v>710</v>
      </c>
      <c r="G1842" s="1" t="s">
        <v>710</v>
      </c>
      <c r="H1842" s="1" t="s">
        <v>710</v>
      </c>
      <c r="I1842" s="1" t="s">
        <v>710</v>
      </c>
      <c r="J1842" s="1" t="s">
        <v>710</v>
      </c>
      <c r="K1842" s="1" t="s">
        <v>710</v>
      </c>
      <c r="L1842" s="1" t="s">
        <v>710</v>
      </c>
      <c r="M1842" s="1" t="s">
        <v>710</v>
      </c>
      <c r="N1842" s="1" t="s">
        <v>710</v>
      </c>
      <c r="O1842" s="86" t="s">
        <v>148</v>
      </c>
    </row>
    <row r="1843" spans="1:18" hidden="1" x14ac:dyDescent="0.3">
      <c r="B1843" s="173" t="str">
        <f>B1839</f>
        <v>good</v>
      </c>
      <c r="C1843" s="1" t="str">
        <f t="shared" si="20"/>
        <v>GOOD: GOES BEYOND WHAT YOU KNOW TO WHAT YOU LIKE, BUT COULD SHOW MORE PASSION</v>
      </c>
      <c r="D1843" s="86" t="s">
        <v>148</v>
      </c>
      <c r="E1843" s="1" t="s">
        <v>793</v>
      </c>
      <c r="F1843" s="1" t="s">
        <v>710</v>
      </c>
      <c r="G1843" s="1" t="s">
        <v>710</v>
      </c>
      <c r="H1843" s="1" t="s">
        <v>710</v>
      </c>
      <c r="I1843" s="1" t="s">
        <v>710</v>
      </c>
      <c r="J1843" s="1" t="s">
        <v>710</v>
      </c>
      <c r="K1843" s="1" t="s">
        <v>710</v>
      </c>
      <c r="L1843" s="1" t="s">
        <v>710</v>
      </c>
      <c r="M1843" s="1" t="s">
        <v>710</v>
      </c>
      <c r="N1843" s="1" t="s">
        <v>710</v>
      </c>
      <c r="O1843" s="86" t="s">
        <v>148</v>
      </c>
    </row>
    <row r="1844" spans="1:18" hidden="1" x14ac:dyDescent="0.3">
      <c r="B1844" s="173" t="str">
        <f>B1840</f>
        <v>excellent</v>
      </c>
      <c r="C1844" s="1" t="str">
        <f t="shared" si="20"/>
        <v>EXCELLENT: VERY SPECIFIC AND RELEVANT, CONVEYS PASSION TO WORK THERE, GIVES VALUE TO EMPLOYER</v>
      </c>
      <c r="D1844" s="86" t="s">
        <v>148</v>
      </c>
      <c r="E1844" s="1" t="s">
        <v>794</v>
      </c>
      <c r="F1844" s="1" t="s">
        <v>710</v>
      </c>
      <c r="G1844" s="1" t="s">
        <v>710</v>
      </c>
      <c r="H1844" s="1" t="s">
        <v>710</v>
      </c>
      <c r="I1844" s="1" t="s">
        <v>710</v>
      </c>
      <c r="J1844" s="1" t="s">
        <v>710</v>
      </c>
      <c r="K1844" s="1" t="s">
        <v>710</v>
      </c>
      <c r="L1844" s="1" t="s">
        <v>710</v>
      </c>
      <c r="M1844" s="1" t="s">
        <v>710</v>
      </c>
      <c r="N1844" s="1" t="s">
        <v>710</v>
      </c>
      <c r="O1844" s="86" t="s">
        <v>148</v>
      </c>
    </row>
    <row r="1845" spans="1:18" ht="22" hidden="1" x14ac:dyDescent="0.65">
      <c r="A1845" s="206"/>
      <c r="B1845" s="207" t="s">
        <v>795</v>
      </c>
      <c r="C1845" s="79"/>
      <c r="D1845" s="79"/>
      <c r="E1845" s="79"/>
      <c r="F1845" s="79"/>
      <c r="G1845" s="79"/>
      <c r="H1845" s="80"/>
      <c r="I1845" s="79"/>
      <c r="J1845" s="79"/>
      <c r="K1845" s="79"/>
      <c r="L1845" s="79"/>
      <c r="M1845" s="79"/>
      <c r="N1845" s="206"/>
    </row>
    <row r="1846" spans="1:18" ht="14.5" hidden="1" x14ac:dyDescent="0.35">
      <c r="B1846" s="208" t="str">
        <f>B362</f>
        <v>Where do you see yourself in three to five years?</v>
      </c>
    </row>
    <row r="1847" spans="1:18" hidden="1" x14ac:dyDescent="0.3">
      <c r="B1847" s="209" t="str">
        <f>B363</f>
        <v>Or perhaps they will ask a similar question like...</v>
      </c>
    </row>
    <row r="1848" spans="1:18" ht="14.5" hidden="1" x14ac:dyDescent="0.35">
      <c r="B1848" s="208" t="str">
        <f>B364</f>
        <v>What are your career goals?</v>
      </c>
    </row>
    <row r="1849" spans="1:18" hidden="1" x14ac:dyDescent="0.3"/>
    <row r="1850" spans="1:18" ht="14.5" hidden="1" thickBot="1" x14ac:dyDescent="0.35">
      <c r="B1850" s="210" t="str">
        <f>B366</f>
        <v>Key insight into this question</v>
      </c>
    </row>
    <row r="1851" spans="1:18" ht="13.5" hidden="1" thickBot="1" x14ac:dyDescent="0.35">
      <c r="B1851" s="211" t="str">
        <f>IF($C$4=$C$1332,B1853,IF($C$4=$C$1333,B1854,IF($C$4=$C$1334,B1855,IF($C$4=$C$1335,B1856,IF($C$4=$C$1336,B1857,IF($C$4=$C$1337,B1858,IF($C$4=$C$1338,B1859,IF($C$4=$C$1339,B1860,IF($C$4=$C$1340,B1861,IF($C$4=$C$1341,B1862,IF($C$4=$G$1340,B1863,"")))))))))))</f>
        <v>This looks at how strong and clear is your vision for your career. The better your career vision, the more likely you will be a good fit for this team.</v>
      </c>
      <c r="C1851" s="212"/>
      <c r="D1851" s="212"/>
      <c r="E1851" s="212"/>
      <c r="F1851" s="212"/>
      <c r="G1851" s="212"/>
      <c r="H1851" s="213"/>
      <c r="I1851" s="212"/>
      <c r="J1851" s="212"/>
      <c r="K1851" s="212"/>
      <c r="L1851" s="212"/>
      <c r="M1851" s="212"/>
      <c r="N1851" s="214"/>
      <c r="O1851" s="212"/>
      <c r="P1851" s="212"/>
      <c r="Q1851" s="215"/>
    </row>
    <row r="1852" spans="1:18" hidden="1" x14ac:dyDescent="0.3"/>
    <row r="1853" spans="1:18" hidden="1" x14ac:dyDescent="0.3">
      <c r="B1853" s="101" t="s">
        <v>796</v>
      </c>
      <c r="R1853" s="216" t="str">
        <f>R1801</f>
        <v>standard job interview by HR</v>
      </c>
    </row>
    <row r="1854" spans="1:18" hidden="1" x14ac:dyDescent="0.3">
      <c r="B1854" s="101" t="s">
        <v>797</v>
      </c>
      <c r="R1854" s="216" t="str">
        <f t="shared" ref="R1854:R1863" si="21">R1802</f>
        <v>behavioral interview</v>
      </c>
    </row>
    <row r="1855" spans="1:18" hidden="1" x14ac:dyDescent="0.3">
      <c r="B1855" s="101" t="s">
        <v>798</v>
      </c>
      <c r="R1855" s="216" t="str">
        <f t="shared" si="21"/>
        <v>situational interview</v>
      </c>
    </row>
    <row r="1856" spans="1:18" hidden="1" x14ac:dyDescent="0.3">
      <c r="B1856" s="101" t="s">
        <v>799</v>
      </c>
      <c r="R1856" s="216" t="str">
        <f t="shared" si="21"/>
        <v>motivational interview</v>
      </c>
    </row>
    <row r="1857" spans="2:18" hidden="1" x14ac:dyDescent="0.3">
      <c r="B1857" s="101" t="s">
        <v>800</v>
      </c>
      <c r="R1857" s="216" t="str">
        <f t="shared" si="21"/>
        <v>competency interview</v>
      </c>
    </row>
    <row r="1858" spans="2:18" hidden="1" x14ac:dyDescent="0.3">
      <c r="B1858" s="101" t="s">
        <v>801</v>
      </c>
      <c r="R1858" s="216" t="str">
        <f t="shared" si="21"/>
        <v>medical residency interview</v>
      </c>
    </row>
    <row r="1859" spans="2:18" hidden="1" x14ac:dyDescent="0.3">
      <c r="B1859" s="101" t="s">
        <v>802</v>
      </c>
      <c r="R1859" s="216" t="str">
        <f t="shared" si="21"/>
        <v>postgrad interview</v>
      </c>
    </row>
    <row r="1860" spans="2:18" hidden="1" x14ac:dyDescent="0.3">
      <c r="B1860" s="101" t="s">
        <v>803</v>
      </c>
      <c r="R1860" s="216" t="str">
        <f t="shared" si="21"/>
        <v>PhD program interview</v>
      </c>
    </row>
    <row r="1861" spans="2:18" hidden="1" x14ac:dyDescent="0.3">
      <c r="B1861" s="101" t="s">
        <v>644</v>
      </c>
      <c r="R1861" s="216" t="str">
        <f t="shared" si="21"/>
        <v>Qs to ask interviewer</v>
      </c>
    </row>
    <row r="1862" spans="2:18" hidden="1" x14ac:dyDescent="0.3">
      <c r="B1862" s="101" t="s">
        <v>645</v>
      </c>
      <c r="R1862" s="216" t="str">
        <f t="shared" si="21"/>
        <v>remote work interview</v>
      </c>
    </row>
    <row r="1863" spans="2:18" hidden="1" x14ac:dyDescent="0.3">
      <c r="B1863" s="101" t="s">
        <v>645</v>
      </c>
      <c r="R1863" s="216" t="str">
        <f t="shared" si="21"/>
        <v>[exit or stay interview]</v>
      </c>
    </row>
    <row r="1864" spans="2:18" hidden="1" x14ac:dyDescent="0.3"/>
    <row r="1865" spans="2:18" ht="14.5" hidden="1" thickBot="1" x14ac:dyDescent="0.35">
      <c r="B1865" s="210" t="str">
        <f>B369</f>
        <v>What the interviewer typically looks for in your answer to this question</v>
      </c>
    </row>
    <row r="1866" spans="2:18" ht="13.5" hidden="1" thickBot="1" x14ac:dyDescent="0.35">
      <c r="B1866" s="211" t="str">
        <f>IF($C$4=$C$1332,B1868,IF($C$4=$C$1333,B1869,IF($C$4=$C$1334,B1870,IF($C$4=$C$1335,B1871,IF($C$4=$C$1336,B1872,IF($C$4=$C$1337,B1873,IF($C$4=$C$1338,B1874,IF($C$4=$C$1339,B1875,IF($C$4=$C$1340,B1876,IF($C$4=$C$1341,B1877,IF($C$4=$G$1340,B1878,"")))))))))))</f>
        <v>Avoid overpromising them your commitment to a future no one can know. Of course, you don't want to say you expect to be working elsewhere in five years, or starting your own business, even if that is likely. Assure them they are central to your current career trajectory.</v>
      </c>
      <c r="C1866" s="212"/>
      <c r="D1866" s="212"/>
      <c r="E1866" s="212"/>
      <c r="F1866" s="212"/>
      <c r="G1866" s="212"/>
      <c r="H1866" s="213"/>
      <c r="I1866" s="212"/>
      <c r="J1866" s="212"/>
      <c r="K1866" s="212"/>
      <c r="L1866" s="212"/>
      <c r="M1866" s="212"/>
      <c r="N1866" s="214"/>
      <c r="O1866" s="212"/>
      <c r="P1866" s="212"/>
      <c r="Q1866" s="215"/>
    </row>
    <row r="1867" spans="2:18" hidden="1" x14ac:dyDescent="0.3"/>
    <row r="1868" spans="2:18" hidden="1" x14ac:dyDescent="0.3">
      <c r="B1868" s="101" t="s">
        <v>1355</v>
      </c>
      <c r="R1868" s="216" t="str">
        <f>R1853</f>
        <v>standard job interview by HR</v>
      </c>
    </row>
    <row r="1869" spans="2:18" hidden="1" x14ac:dyDescent="0.3">
      <c r="B1869" s="101" t="s">
        <v>804</v>
      </c>
      <c r="R1869" s="216" t="str">
        <f>R1854</f>
        <v>behavioral interview</v>
      </c>
    </row>
    <row r="1870" spans="2:18" hidden="1" x14ac:dyDescent="0.3">
      <c r="B1870" s="101" t="s">
        <v>805</v>
      </c>
      <c r="Q1870" s="216"/>
      <c r="R1870" s="216" t="str">
        <f t="shared" ref="R1870:R1878" si="22">R1855</f>
        <v>situational interview</v>
      </c>
    </row>
    <row r="1871" spans="2:18" hidden="1" x14ac:dyDescent="0.3">
      <c r="B1871" s="101" t="s">
        <v>806</v>
      </c>
      <c r="R1871" s="216" t="str">
        <f t="shared" si="22"/>
        <v>motivational interview</v>
      </c>
    </row>
    <row r="1872" spans="2:18" hidden="1" x14ac:dyDescent="0.3">
      <c r="B1872" s="101" t="s">
        <v>807</v>
      </c>
      <c r="R1872" s="216" t="str">
        <f t="shared" si="22"/>
        <v>competency interview</v>
      </c>
    </row>
    <row r="1873" spans="2:21" hidden="1" x14ac:dyDescent="0.3">
      <c r="B1873" s="101" t="s">
        <v>808</v>
      </c>
      <c r="R1873" s="216" t="str">
        <f t="shared" si="22"/>
        <v>medical residency interview</v>
      </c>
    </row>
    <row r="1874" spans="2:21" hidden="1" x14ac:dyDescent="0.3">
      <c r="B1874" s="101" t="s">
        <v>809</v>
      </c>
      <c r="R1874" s="216" t="str">
        <f t="shared" si="22"/>
        <v>postgrad interview</v>
      </c>
    </row>
    <row r="1875" spans="2:21" hidden="1" x14ac:dyDescent="0.3">
      <c r="B1875" s="101" t="s">
        <v>810</v>
      </c>
      <c r="R1875" s="216" t="str">
        <f t="shared" si="22"/>
        <v>PhD program interview</v>
      </c>
      <c r="U1875" s="101" t="s">
        <v>811</v>
      </c>
    </row>
    <row r="1876" spans="2:21" hidden="1" x14ac:dyDescent="0.3">
      <c r="B1876" s="101" t="s">
        <v>644</v>
      </c>
      <c r="R1876" s="216" t="str">
        <f t="shared" si="22"/>
        <v>Qs to ask interviewer</v>
      </c>
    </row>
    <row r="1877" spans="2:21" hidden="1" x14ac:dyDescent="0.3">
      <c r="B1877" s="101" t="s">
        <v>645</v>
      </c>
      <c r="R1877" s="216" t="str">
        <f t="shared" si="22"/>
        <v>remote work interview</v>
      </c>
    </row>
    <row r="1878" spans="2:21" hidden="1" x14ac:dyDescent="0.3">
      <c r="B1878" s="101" t="s">
        <v>645</v>
      </c>
      <c r="R1878" s="216" t="str">
        <f t="shared" si="22"/>
        <v>[exit or stay interview]</v>
      </c>
    </row>
    <row r="1879" spans="2:21" hidden="1" x14ac:dyDescent="0.3"/>
    <row r="1880" spans="2:21" hidden="1" x14ac:dyDescent="0.3"/>
    <row r="1881" spans="2:21" hidden="1" x14ac:dyDescent="0.3"/>
    <row r="1882" spans="2:21" hidden="1" x14ac:dyDescent="0.3"/>
    <row r="1883" spans="2:21" hidden="1" x14ac:dyDescent="0.3">
      <c r="C1883" s="1" t="s">
        <v>656</v>
      </c>
    </row>
    <row r="1884" spans="2:21" hidden="1" x14ac:dyDescent="0.3">
      <c r="C1884" s="1" t="s">
        <v>657</v>
      </c>
    </row>
    <row r="1885" spans="2:21" hidden="1" x14ac:dyDescent="0.3">
      <c r="C1885" s="1" t="s">
        <v>658</v>
      </c>
    </row>
    <row r="1886" spans="2:21" hidden="1" x14ac:dyDescent="0.3">
      <c r="C1886" s="1" t="s">
        <v>659</v>
      </c>
    </row>
    <row r="1887" spans="2:21" hidden="1" x14ac:dyDescent="0.3"/>
    <row r="1888" spans="2:21" ht="15.5" hidden="1" x14ac:dyDescent="0.45">
      <c r="B1888" s="60" t="s">
        <v>39</v>
      </c>
      <c r="C1888" s="48" t="str">
        <f>IF(F386=$C$1675,C1889,IF(F386=$C$1676,C1890,IF(F386=$C$1677,C1891,IF(F386=$C$1678,C1892,""))))</f>
        <v/>
      </c>
      <c r="E1888" s="48" t="str">
        <f>IF(F386=$C$1675,C1893,IF(F386=$C$1676,C1894,IF(F386=$C$1677,C1895,IF(F386=$C$1678,C1896,""))))</f>
        <v/>
      </c>
    </row>
    <row r="1889" spans="1:25" hidden="1" x14ac:dyDescent="0.3">
      <c r="B1889" s="168" t="s">
        <v>660</v>
      </c>
      <c r="C1889" s="1" t="str">
        <f t="shared" ref="C1889:C1896" si="23">IF($C$4=$C$1332,E1889,IF($C$4=$C$1333,F1889,IF($C$4=$C$1334,G1889,IF($C$4=$C$1335,H1889,IF($C$4=$C$1336,I1889,IF($C$4=$C$1337,J1889,IF($C$4=$C$1338,K1889,IF($C$4=$C$1339,L1889,IF($C$4=$C$1340,M1889,IF($C$4=$C$1341,N1889,IF($C$4=$G$1340,O1889,"")))))))))))</f>
        <v>"I may still be here in three or five years, or maybe I will take what I learn here and start my own company. Unless I get hired by the other leader in the field."</v>
      </c>
      <c r="D1889" s="86" t="s">
        <v>148</v>
      </c>
      <c r="E1889" s="86" t="s">
        <v>812</v>
      </c>
      <c r="F1889" s="86" t="s">
        <v>662</v>
      </c>
      <c r="G1889" s="86" t="s">
        <v>662</v>
      </c>
      <c r="H1889" s="86" t="s">
        <v>662</v>
      </c>
      <c r="I1889" s="86" t="s">
        <v>662</v>
      </c>
      <c r="J1889" s="86" t="s">
        <v>662</v>
      </c>
      <c r="K1889" s="86" t="s">
        <v>662</v>
      </c>
      <c r="L1889" s="86" t="s">
        <v>662</v>
      </c>
      <c r="M1889" s="86" t="s">
        <v>662</v>
      </c>
      <c r="N1889" s="86" t="s">
        <v>662</v>
      </c>
      <c r="O1889" s="86"/>
      <c r="P1889" s="172"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1889" s="172" t="s">
        <v>663</v>
      </c>
      <c r="R1889" s="172" t="s">
        <v>664</v>
      </c>
      <c r="S1889" s="172" t="s">
        <v>665</v>
      </c>
      <c r="T1889" s="172" t="s">
        <v>666</v>
      </c>
      <c r="U1889" s="172" t="s">
        <v>667</v>
      </c>
      <c r="V1889" s="172" t="s">
        <v>668</v>
      </c>
      <c r="W1889" s="172" t="s">
        <v>669</v>
      </c>
      <c r="X1889" s="172" t="s">
        <v>670</v>
      </c>
      <c r="Y1889" s="172" t="s">
        <v>671</v>
      </c>
    </row>
    <row r="1890" spans="1:25" hidden="1" x14ac:dyDescent="0.3">
      <c r="B1890" s="168" t="s">
        <v>673</v>
      </c>
      <c r="C1890" s="1" t="str">
        <f t="shared" si="23"/>
        <v>''I think I will be promoted as a manager by five years, if not sooner. I see myself taking advantage of any career development opportunities you offer.''</v>
      </c>
      <c r="D1890" s="86" t="s">
        <v>148</v>
      </c>
      <c r="E1890" s="86" t="str">
        <f>CONCATENATE("''I think I will be promoted as a manager by five years, if not sooner. I see myself taking advantage of any career development opportunities ",IF($E$101="","you offer.",CONCATENATE($E$101," offer.")),"''")</f>
        <v>''I think I will be promoted as a manager by five years, if not sooner. I see myself taking advantage of any career development opportunities you offer.''</v>
      </c>
      <c r="F1890" s="86" t="s">
        <v>674</v>
      </c>
      <c r="G1890" s="86" t="s">
        <v>674</v>
      </c>
      <c r="H1890" s="86" t="s">
        <v>674</v>
      </c>
      <c r="I1890" s="86" t="s">
        <v>674</v>
      </c>
      <c r="J1890" s="86" t="s">
        <v>674</v>
      </c>
      <c r="K1890" s="86" t="s">
        <v>674</v>
      </c>
      <c r="L1890" s="86" t="s">
        <v>674</v>
      </c>
      <c r="M1890" s="86" t="s">
        <v>674</v>
      </c>
      <c r="N1890" s="86" t="s">
        <v>674</v>
      </c>
      <c r="O1890" s="86" t="s">
        <v>148</v>
      </c>
      <c r="P1890" s="172" t="str">
        <f>CONCATENATE("''I look forward to working for ",$E$101,". This will be a good opportunity to move forward in my career while learning to serve your customers' needs. ...")</f>
        <v>''I look forward to working for . This will be a good opportunity to move forward in my career while learning to serve your customers' needs. ...</v>
      </c>
      <c r="Q1890" s="172" t="s">
        <v>675</v>
      </c>
      <c r="R1890" s="172" t="s">
        <v>676</v>
      </c>
      <c r="S1890" s="172" t="s">
        <v>677</v>
      </c>
      <c r="T1890" s="172" t="s">
        <v>678</v>
      </c>
      <c r="U1890" s="172" t="s">
        <v>679</v>
      </c>
      <c r="V1890" s="172" t="s">
        <v>680</v>
      </c>
      <c r="W1890" s="172" t="s">
        <v>681</v>
      </c>
      <c r="X1890" s="172" t="s">
        <v>682</v>
      </c>
      <c r="Y1890" s="172" t="s">
        <v>683</v>
      </c>
    </row>
    <row r="1891" spans="1:25" hidden="1" x14ac:dyDescent="0.3">
      <c r="B1891" s="168" t="s">
        <v>685</v>
      </c>
      <c r="C1891" s="1" t="str">
        <f t="shared" si="23"/>
        <v>"I see myself becoming manager material in three to five years. I will have finished by master's degree by then. I look forward to applying what I am learning in school to the changing needs here."</v>
      </c>
      <c r="D1891" s="86" t="s">
        <v>148</v>
      </c>
      <c r="E1891" s="86" t="s">
        <v>813</v>
      </c>
      <c r="F1891" s="86" t="s">
        <v>686</v>
      </c>
      <c r="G1891" s="86" t="s">
        <v>686</v>
      </c>
      <c r="H1891" s="86" t="s">
        <v>686</v>
      </c>
      <c r="I1891" s="86" t="s">
        <v>686</v>
      </c>
      <c r="J1891" s="86" t="s">
        <v>686</v>
      </c>
      <c r="K1891" s="86" t="s">
        <v>686</v>
      </c>
      <c r="L1891" s="86" t="s">
        <v>686</v>
      </c>
      <c r="M1891" s="86" t="s">
        <v>686</v>
      </c>
      <c r="N1891" s="86" t="s">
        <v>686</v>
      </c>
      <c r="O1891" s="86" t="s">
        <v>148</v>
      </c>
      <c r="P1891" s="172"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1891" s="172" t="s">
        <v>687</v>
      </c>
      <c r="R1891" s="172" t="s">
        <v>688</v>
      </c>
      <c r="S1891" s="172" t="s">
        <v>689</v>
      </c>
      <c r="T1891" s="172" t="s">
        <v>690</v>
      </c>
      <c r="U1891" s="172" t="s">
        <v>691</v>
      </c>
      <c r="V1891" s="172" t="s">
        <v>692</v>
      </c>
      <c r="W1891" s="172" t="s">
        <v>693</v>
      </c>
      <c r="X1891" s="172" t="s">
        <v>694</v>
      </c>
      <c r="Y1891" s="172" t="s">
        <v>695</v>
      </c>
    </row>
    <row r="1892" spans="1:25" hidden="1" x14ac:dyDescent="0.3">
      <c r="B1892" s="168" t="s">
        <v>697</v>
      </c>
      <c r="C1892" s="1" t="str">
        <f t="shared" si="23"/>
        <v>''Within two years, I expect myself to lead a project team. Within three years, I see myself increasingly qualifed to help you attract even more high profile clients. By the end of five years…''</v>
      </c>
      <c r="D1892" s="86" t="s">
        <v>148</v>
      </c>
      <c r="E1892" s="86" t="str">
        <f>CONCATENATE("''Within two years, I expect myself to lead a project team. Within three years, I see myself increasingly qualifed to help ",IF(E101="","you",E101)," attract even more high profile clients. By the end of five years…''")</f>
        <v>''Within two years, I expect myself to lead a project team. Within three years, I see myself increasingly qualifed to help you attract even more high profile clients. By the end of five years…''</v>
      </c>
      <c r="F1892" s="86" t="s">
        <v>698</v>
      </c>
      <c r="G1892" s="86" t="s">
        <v>698</v>
      </c>
      <c r="H1892" s="86" t="s">
        <v>698</v>
      </c>
      <c r="I1892" s="86" t="s">
        <v>698</v>
      </c>
      <c r="J1892" s="86" t="s">
        <v>698</v>
      </c>
      <c r="K1892" s="86" t="s">
        <v>698</v>
      </c>
      <c r="L1892" s="86" t="s">
        <v>698</v>
      </c>
      <c r="M1892" s="86" t="s">
        <v>698</v>
      </c>
      <c r="N1892" s="86" t="s">
        <v>698</v>
      </c>
      <c r="O1892" s="86" t="s">
        <v>148</v>
      </c>
      <c r="P1892" s="172"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1892" s="172" t="s">
        <v>699</v>
      </c>
      <c r="R1892" s="172" t="s">
        <v>700</v>
      </c>
      <c r="S1892" s="172" t="s">
        <v>701</v>
      </c>
      <c r="T1892" s="172" t="s">
        <v>702</v>
      </c>
      <c r="U1892" s="172" t="s">
        <v>703</v>
      </c>
      <c r="V1892" s="172" t="s">
        <v>704</v>
      </c>
      <c r="W1892" s="172" t="s">
        <v>705</v>
      </c>
      <c r="X1892" s="172" t="s">
        <v>706</v>
      </c>
      <c r="Y1892" s="172" t="s">
        <v>707</v>
      </c>
    </row>
    <row r="1893" spans="1:25" hidden="1" x14ac:dyDescent="0.3">
      <c r="B1893" s="173" t="str">
        <f>B1889</f>
        <v>poor</v>
      </c>
      <c r="C1893" s="1" t="str">
        <f t="shared" si="23"/>
        <v>POOR: NEVER TALK ABOUT GOING INDEPENDENT OR WORKING ELSEWHERE; NO VALUE TO THIS EMPLOYER</v>
      </c>
      <c r="D1893" s="86" t="s">
        <v>148</v>
      </c>
      <c r="E1893" s="1" t="s">
        <v>814</v>
      </c>
      <c r="F1893" s="1" t="s">
        <v>710</v>
      </c>
      <c r="G1893" s="1" t="s">
        <v>710</v>
      </c>
      <c r="H1893" s="1" t="s">
        <v>710</v>
      </c>
      <c r="I1893" s="1" t="s">
        <v>710</v>
      </c>
      <c r="J1893" s="1" t="s">
        <v>710</v>
      </c>
      <c r="K1893" s="1" t="s">
        <v>710</v>
      </c>
      <c r="L1893" s="1" t="s">
        <v>710</v>
      </c>
      <c r="M1893" s="1" t="s">
        <v>710</v>
      </c>
      <c r="N1893" s="1" t="s">
        <v>710</v>
      </c>
      <c r="O1893" s="86" t="s">
        <v>148</v>
      </c>
    </row>
    <row r="1894" spans="1:25" hidden="1" x14ac:dyDescent="0.3">
      <c r="B1894" s="173" t="str">
        <f>B1890</f>
        <v>okay</v>
      </c>
      <c r="C1894" s="1" t="str">
        <f t="shared" si="23"/>
        <v>OKAY: TOO VAGUE WITHOUT SPECIFIC STEPS, AND ASSUMES DEVELOPMENT WILL HAPPEN</v>
      </c>
      <c r="D1894" s="86" t="s">
        <v>148</v>
      </c>
      <c r="E1894" s="1" t="s">
        <v>815</v>
      </c>
      <c r="F1894" s="1" t="s">
        <v>710</v>
      </c>
      <c r="G1894" s="1" t="s">
        <v>710</v>
      </c>
      <c r="H1894" s="1" t="s">
        <v>710</v>
      </c>
      <c r="I1894" s="1" t="s">
        <v>710</v>
      </c>
      <c r="J1894" s="1" t="s">
        <v>710</v>
      </c>
      <c r="K1894" s="1" t="s">
        <v>710</v>
      </c>
      <c r="L1894" s="1" t="s">
        <v>710</v>
      </c>
      <c r="M1894" s="1" t="s">
        <v>710</v>
      </c>
      <c r="N1894" s="1" t="s">
        <v>710</v>
      </c>
      <c r="O1894" s="86" t="s">
        <v>148</v>
      </c>
    </row>
    <row r="1895" spans="1:25" hidden="1" x14ac:dyDescent="0.3">
      <c r="B1895" s="173" t="str">
        <f>B1891</f>
        <v>good</v>
      </c>
      <c r="C1895" s="1" t="str">
        <f t="shared" si="23"/>
        <v>GOOD: LINKS CONTINUING EDUCATION TO EMPLOYER NEEDS, BUT LACKS THE SPECIFICS TO BUILD TRUST</v>
      </c>
      <c r="D1895" s="86" t="s">
        <v>148</v>
      </c>
      <c r="E1895" s="1" t="s">
        <v>816</v>
      </c>
      <c r="F1895" s="1" t="s">
        <v>710</v>
      </c>
      <c r="G1895" s="1" t="s">
        <v>710</v>
      </c>
      <c r="H1895" s="1" t="s">
        <v>710</v>
      </c>
      <c r="I1895" s="1" t="s">
        <v>710</v>
      </c>
      <c r="J1895" s="1" t="s">
        <v>710</v>
      </c>
      <c r="K1895" s="1" t="s">
        <v>710</v>
      </c>
      <c r="L1895" s="1" t="s">
        <v>710</v>
      </c>
      <c r="M1895" s="1" t="s">
        <v>710</v>
      </c>
      <c r="N1895" s="1" t="s">
        <v>710</v>
      </c>
      <c r="O1895" s="86" t="s">
        <v>148</v>
      </c>
    </row>
    <row r="1896" spans="1:25" hidden="1" x14ac:dyDescent="0.3">
      <c r="B1896" s="173" t="str">
        <f>B1892</f>
        <v>excellent</v>
      </c>
      <c r="C1896" s="1" t="str">
        <f t="shared" si="23"/>
        <v>EXCELLENT: THOROUGHLY SPECIFIC WITH REALISTIC STEPS, MUCH MORE BELIEVABLE</v>
      </c>
      <c r="D1896" s="86" t="s">
        <v>148</v>
      </c>
      <c r="E1896" s="1" t="s">
        <v>817</v>
      </c>
      <c r="F1896" s="1" t="s">
        <v>710</v>
      </c>
      <c r="G1896" s="1" t="s">
        <v>710</v>
      </c>
      <c r="H1896" s="1" t="s">
        <v>710</v>
      </c>
      <c r="I1896" s="1" t="s">
        <v>710</v>
      </c>
      <c r="J1896" s="1" t="s">
        <v>710</v>
      </c>
      <c r="K1896" s="1" t="s">
        <v>710</v>
      </c>
      <c r="L1896" s="1" t="s">
        <v>710</v>
      </c>
      <c r="M1896" s="1" t="s">
        <v>710</v>
      </c>
      <c r="N1896" s="1" t="s">
        <v>710</v>
      </c>
      <c r="O1896" s="86" t="s">
        <v>148</v>
      </c>
    </row>
    <row r="1897" spans="1:25" ht="22" hidden="1" x14ac:dyDescent="0.65">
      <c r="A1897" s="206"/>
      <c r="B1897" s="207" t="s">
        <v>818</v>
      </c>
      <c r="C1897" s="79"/>
      <c r="D1897" s="79"/>
      <c r="E1897" s="79"/>
      <c r="F1897" s="79"/>
      <c r="G1897" s="79"/>
      <c r="H1897" s="80"/>
      <c r="I1897" s="79"/>
      <c r="J1897" s="79"/>
      <c r="K1897" s="79"/>
      <c r="L1897" s="79"/>
      <c r="M1897" s="79"/>
      <c r="N1897" s="206"/>
    </row>
    <row r="1898" spans="1:25" ht="14.5" hidden="1" x14ac:dyDescent="0.35">
      <c r="B1898" s="208" t="str">
        <f>B399</f>
        <v>Tell me about your greatest career success.</v>
      </c>
    </row>
    <row r="1899" spans="1:25" hidden="1" x14ac:dyDescent="0.3">
      <c r="B1899" s="209" t="str">
        <f>B400</f>
        <v>Or perhaps they will ask a similar question like...</v>
      </c>
    </row>
    <row r="1900" spans="1:25" ht="14.5" hidden="1" x14ac:dyDescent="0.35">
      <c r="B1900" s="208" t="str">
        <f>B401</f>
        <v>Tell me about your greatest academic or career achievement.</v>
      </c>
    </row>
    <row r="1901" spans="1:25" hidden="1" x14ac:dyDescent="0.3"/>
    <row r="1902" spans="1:25" ht="14.5" hidden="1" thickBot="1" x14ac:dyDescent="0.35">
      <c r="B1902" s="210" t="str">
        <f>B403</f>
        <v>Key insight into this question</v>
      </c>
    </row>
    <row r="1903" spans="1:25" ht="13.5" hidden="1" thickBot="1" x14ac:dyDescent="0.35">
      <c r="B1903" s="211" t="str">
        <f>IF($C$4=$C$1332,B1905,IF($C$4=$C$1333,B1906,IF($C$4=$C$1334,B1907,IF($C$4=$C$1335,B1908,IF($C$4=$C$1336,B1909,IF($C$4=$C$1337,B1910,IF($C$4=$C$1338,B1911,IF($C$4=$C$1339,B1912,IF($C$4=$C$1340,B1913,IF($C$4=$C$1341,B1914,IF($C$4=$G$1340,B1915,"")))))))))))</f>
        <v>Share something you have accomplished that the job description particularly seeks. Prioritize what is important to them over what you are most proud of achieving.</v>
      </c>
      <c r="C1903" s="212"/>
      <c r="D1903" s="212"/>
      <c r="E1903" s="212"/>
      <c r="F1903" s="212"/>
      <c r="G1903" s="212"/>
      <c r="H1903" s="213"/>
      <c r="I1903" s="212"/>
      <c r="J1903" s="212"/>
      <c r="K1903" s="212"/>
      <c r="L1903" s="212"/>
      <c r="M1903" s="212"/>
      <c r="N1903" s="214"/>
      <c r="O1903" s="212"/>
      <c r="P1903" s="212"/>
      <c r="Q1903" s="215"/>
    </row>
    <row r="1904" spans="1:25" hidden="1" x14ac:dyDescent="0.3"/>
    <row r="1905" spans="2:18" hidden="1" x14ac:dyDescent="0.3">
      <c r="B1905" s="101" t="s">
        <v>819</v>
      </c>
      <c r="R1905" s="216" t="str">
        <f>R1853</f>
        <v>standard job interview by HR</v>
      </c>
    </row>
    <row r="1906" spans="2:18" hidden="1" x14ac:dyDescent="0.3">
      <c r="B1906" s="101" t="s">
        <v>820</v>
      </c>
      <c r="R1906" s="216" t="str">
        <f t="shared" ref="R1906:R1915" si="24">R1854</f>
        <v>behavioral interview</v>
      </c>
    </row>
    <row r="1907" spans="2:18" hidden="1" x14ac:dyDescent="0.3">
      <c r="B1907" s="101" t="s">
        <v>821</v>
      </c>
      <c r="R1907" s="216" t="str">
        <f t="shared" si="24"/>
        <v>situational interview</v>
      </c>
    </row>
    <row r="1908" spans="2:18" hidden="1" x14ac:dyDescent="0.3">
      <c r="B1908" s="101" t="s">
        <v>822</v>
      </c>
      <c r="R1908" s="216" t="str">
        <f t="shared" si="24"/>
        <v>motivational interview</v>
      </c>
    </row>
    <row r="1909" spans="2:18" hidden="1" x14ac:dyDescent="0.3">
      <c r="B1909" s="101" t="s">
        <v>823</v>
      </c>
      <c r="R1909" s="216" t="str">
        <f t="shared" si="24"/>
        <v>competency interview</v>
      </c>
    </row>
    <row r="1910" spans="2:18" hidden="1" x14ac:dyDescent="0.3">
      <c r="B1910" s="101" t="s">
        <v>824</v>
      </c>
      <c r="R1910" s="216" t="str">
        <f t="shared" si="24"/>
        <v>medical residency interview</v>
      </c>
    </row>
    <row r="1911" spans="2:18" hidden="1" x14ac:dyDescent="0.3">
      <c r="B1911" s="101" t="s">
        <v>825</v>
      </c>
      <c r="R1911" s="216" t="str">
        <f t="shared" si="24"/>
        <v>postgrad interview</v>
      </c>
    </row>
    <row r="1912" spans="2:18" hidden="1" x14ac:dyDescent="0.3">
      <c r="B1912" s="101" t="s">
        <v>826</v>
      </c>
      <c r="R1912" s="216" t="str">
        <f t="shared" si="24"/>
        <v>PhD program interview</v>
      </c>
    </row>
    <row r="1913" spans="2:18" hidden="1" x14ac:dyDescent="0.3">
      <c r="B1913" s="101" t="s">
        <v>644</v>
      </c>
      <c r="R1913" s="216" t="str">
        <f t="shared" si="24"/>
        <v>Qs to ask interviewer</v>
      </c>
    </row>
    <row r="1914" spans="2:18" hidden="1" x14ac:dyDescent="0.3">
      <c r="B1914" s="101" t="s">
        <v>645</v>
      </c>
      <c r="R1914" s="216" t="str">
        <f t="shared" si="24"/>
        <v>remote work interview</v>
      </c>
    </row>
    <row r="1915" spans="2:18" hidden="1" x14ac:dyDescent="0.3">
      <c r="B1915" s="101" t="s">
        <v>645</v>
      </c>
      <c r="R1915" s="216" t="str">
        <f t="shared" si="24"/>
        <v>[exit or stay interview]</v>
      </c>
    </row>
    <row r="1916" spans="2:18" hidden="1" x14ac:dyDescent="0.3"/>
    <row r="1917" spans="2:18" ht="14.5" hidden="1" thickBot="1" x14ac:dyDescent="0.35">
      <c r="B1917" s="210" t="str">
        <f>B406</f>
        <v>What the interviewer typically looks for in your answer to this question</v>
      </c>
    </row>
    <row r="1918" spans="2:18" ht="13.5" hidden="1" thickBot="1" x14ac:dyDescent="0.35">
      <c r="B1918" s="211" t="str">
        <f>IF($C$4=$C$1332,B1920,IF($C$4=$C$1333,B1921,IF($C$4=$C$1334,B1922,IF($C$4=$C$1335,B1923,IF($C$4=$C$1336,B1924,IF($C$4=$C$1337,B1925,IF($C$4=$C$1338,B1926,IF($C$4=$C$1339,B1927,IF($C$4=$C$1340,B1928,IF($C$4=$C$1341,B1929,IF($C$4=$G$1340,B1930,"")))))))))))</f>
        <v>What is something in the job description you have achieved? Share it as a short story. What was the workplace challenge you met? How did you succeed in resolving it? How does it make you a perfect candidate for this position?</v>
      </c>
      <c r="C1918" s="212"/>
      <c r="D1918" s="212"/>
      <c r="E1918" s="212"/>
      <c r="F1918" s="212"/>
      <c r="G1918" s="212"/>
      <c r="H1918" s="213"/>
      <c r="I1918" s="212"/>
      <c r="J1918" s="212"/>
      <c r="K1918" s="212"/>
      <c r="L1918" s="212"/>
      <c r="M1918" s="212"/>
      <c r="N1918" s="214"/>
      <c r="O1918" s="212"/>
      <c r="P1918" s="212"/>
      <c r="Q1918" s="215"/>
    </row>
    <row r="1919" spans="2:18" hidden="1" x14ac:dyDescent="0.3"/>
    <row r="1920" spans="2:18" hidden="1" x14ac:dyDescent="0.3">
      <c r="B1920" s="101" t="s">
        <v>827</v>
      </c>
      <c r="R1920" s="216" t="str">
        <f>R1905</f>
        <v>standard job interview by HR</v>
      </c>
    </row>
    <row r="1921" spans="2:18" hidden="1" x14ac:dyDescent="0.3">
      <c r="B1921" s="101" t="s">
        <v>828</v>
      </c>
      <c r="R1921" s="216" t="str">
        <f>R1906</f>
        <v>behavioral interview</v>
      </c>
    </row>
    <row r="1922" spans="2:18" hidden="1" x14ac:dyDescent="0.3">
      <c r="B1922" s="101" t="s">
        <v>829</v>
      </c>
      <c r="Q1922" s="216"/>
      <c r="R1922" s="216" t="str">
        <f t="shared" ref="R1922:R1930" si="25">R1907</f>
        <v>situational interview</v>
      </c>
    </row>
    <row r="1923" spans="2:18" hidden="1" x14ac:dyDescent="0.3">
      <c r="B1923" s="101" t="s">
        <v>830</v>
      </c>
      <c r="R1923" s="216" t="str">
        <f t="shared" si="25"/>
        <v>motivational interview</v>
      </c>
    </row>
    <row r="1924" spans="2:18" hidden="1" x14ac:dyDescent="0.3">
      <c r="B1924" s="101" t="s">
        <v>831</v>
      </c>
      <c r="R1924" s="216" t="str">
        <f t="shared" si="25"/>
        <v>competency interview</v>
      </c>
    </row>
    <row r="1925" spans="2:18" hidden="1" x14ac:dyDescent="0.3">
      <c r="B1925" s="101" t="s">
        <v>832</v>
      </c>
      <c r="R1925" s="216" t="str">
        <f t="shared" si="25"/>
        <v>medical residency interview</v>
      </c>
    </row>
    <row r="1926" spans="2:18" hidden="1" x14ac:dyDescent="0.3">
      <c r="B1926" s="101" t="s">
        <v>833</v>
      </c>
      <c r="R1926" s="216" t="str">
        <f t="shared" si="25"/>
        <v>postgrad interview</v>
      </c>
    </row>
    <row r="1927" spans="2:18" hidden="1" x14ac:dyDescent="0.3">
      <c r="B1927" s="101" t="s">
        <v>834</v>
      </c>
      <c r="R1927" s="216" t="str">
        <f t="shared" si="25"/>
        <v>PhD program interview</v>
      </c>
    </row>
    <row r="1928" spans="2:18" hidden="1" x14ac:dyDescent="0.3">
      <c r="B1928" s="101" t="s">
        <v>644</v>
      </c>
      <c r="R1928" s="216" t="str">
        <f t="shared" si="25"/>
        <v>Qs to ask interviewer</v>
      </c>
    </row>
    <row r="1929" spans="2:18" hidden="1" x14ac:dyDescent="0.3">
      <c r="B1929" s="101" t="s">
        <v>645</v>
      </c>
      <c r="R1929" s="216" t="str">
        <f t="shared" si="25"/>
        <v>remote work interview</v>
      </c>
    </row>
    <row r="1930" spans="2:18" hidden="1" x14ac:dyDescent="0.3">
      <c r="B1930" s="101" t="s">
        <v>645</v>
      </c>
      <c r="R1930" s="216" t="str">
        <f t="shared" si="25"/>
        <v>[exit or stay interview]</v>
      </c>
    </row>
    <row r="1931" spans="2:18" hidden="1" x14ac:dyDescent="0.3"/>
    <row r="1932" spans="2:18" hidden="1" x14ac:dyDescent="0.3"/>
    <row r="1933" spans="2:18" hidden="1" x14ac:dyDescent="0.3"/>
    <row r="1934" spans="2:18" hidden="1" x14ac:dyDescent="0.3">
      <c r="C1934" s="1" t="s">
        <v>835</v>
      </c>
    </row>
    <row r="1935" spans="2:18" hidden="1" x14ac:dyDescent="0.3">
      <c r="C1935" s="1" t="s">
        <v>656</v>
      </c>
    </row>
    <row r="1936" spans="2:18" hidden="1" x14ac:dyDescent="0.3">
      <c r="C1936" s="1" t="s">
        <v>657</v>
      </c>
    </row>
    <row r="1937" spans="1:25" hidden="1" x14ac:dyDescent="0.3">
      <c r="C1937" s="1" t="s">
        <v>658</v>
      </c>
    </row>
    <row r="1938" spans="1:25" hidden="1" x14ac:dyDescent="0.3">
      <c r="C1938" s="1" t="s">
        <v>659</v>
      </c>
    </row>
    <row r="1939" spans="1:25" hidden="1" x14ac:dyDescent="0.3"/>
    <row r="1940" spans="1:25" ht="15.5" hidden="1" x14ac:dyDescent="0.45">
      <c r="B1940" s="60" t="s">
        <v>40</v>
      </c>
      <c r="C1940" s="48" t="str">
        <f>IF(F423=$C$1675,C1941,IF(F423=$C$1676,C1942,IF(F423=$C$1677,C1943,IF(F423=$C$1678,C1944,""))))</f>
        <v/>
      </c>
      <c r="E1940" s="48" t="str">
        <f>IF(F423=$C$1675,C1945,IF(F423=$C$1676,C1946,IF(F423=$C$1677,C1947,IF(F423=$C$1678,C1948,""))))</f>
        <v/>
      </c>
    </row>
    <row r="1941" spans="1:25" hidden="1" x14ac:dyDescent="0.3">
      <c r="B1941" s="168" t="s">
        <v>660</v>
      </c>
      <c r="C1941" s="1" t="str">
        <f t="shared" ref="C1941:C1948" si="26">IF($C$4=$C$1332,E1941,IF($C$4=$C$1333,F1941,IF($C$4=$C$1334,G1941,IF($C$4=$C$1335,H1941,IF($C$4=$C$1336,I1941,IF($C$4=$C$1337,J1941,IF($C$4=$C$1338,K1941,IF($C$4=$C$1339,L1941,IF($C$4=$C$1340,M1941,IF($C$4=$C$1341,N1941,IF($C$4=$G$1340,O1941,"")))))))))))</f>
        <v>"I was the first in my company's softball team to pitch a no-hitter. It boosted the team's morale and let me feel I could be better respected on the job."</v>
      </c>
      <c r="D1941" s="86" t="s">
        <v>148</v>
      </c>
      <c r="E1941" s="86" t="s">
        <v>836</v>
      </c>
      <c r="F1941" s="86" t="s">
        <v>662</v>
      </c>
      <c r="G1941" s="86" t="s">
        <v>662</v>
      </c>
      <c r="H1941" s="86" t="s">
        <v>662</v>
      </c>
      <c r="I1941" s="86" t="s">
        <v>662</v>
      </c>
      <c r="J1941" s="86" t="s">
        <v>662</v>
      </c>
      <c r="K1941" s="86" t="s">
        <v>662</v>
      </c>
      <c r="L1941" s="86" t="s">
        <v>662</v>
      </c>
      <c r="M1941" s="86" t="s">
        <v>662</v>
      </c>
      <c r="N1941" s="86" t="s">
        <v>662</v>
      </c>
      <c r="O1941" s="86"/>
      <c r="P1941" s="172"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1941" s="172" t="s">
        <v>663</v>
      </c>
      <c r="R1941" s="172" t="s">
        <v>664</v>
      </c>
      <c r="S1941" s="172" t="s">
        <v>665</v>
      </c>
      <c r="T1941" s="172" t="s">
        <v>666</v>
      </c>
      <c r="U1941" s="172" t="s">
        <v>667</v>
      </c>
      <c r="V1941" s="172" t="s">
        <v>668</v>
      </c>
      <c r="W1941" s="172" t="s">
        <v>669</v>
      </c>
      <c r="X1941" s="172" t="s">
        <v>670</v>
      </c>
      <c r="Y1941" s="172" t="s">
        <v>671</v>
      </c>
    </row>
    <row r="1942" spans="1:25" hidden="1" x14ac:dyDescent="0.3">
      <c r="B1942" s="168" t="s">
        <v>673</v>
      </c>
      <c r="C1942" s="1" t="str">
        <f t="shared" si="26"/>
        <v>"I once saved a couple hundred dollars for a previous employer. They had a leak no one noticed. I spotted it and repaired it without much cost. That's it."</v>
      </c>
      <c r="D1942" s="86" t="s">
        <v>148</v>
      </c>
      <c r="E1942" s="86" t="s">
        <v>837</v>
      </c>
      <c r="F1942" s="86" t="s">
        <v>674</v>
      </c>
      <c r="G1942" s="86" t="s">
        <v>674</v>
      </c>
      <c r="H1942" s="86" t="s">
        <v>674</v>
      </c>
      <c r="I1942" s="86" t="s">
        <v>674</v>
      </c>
      <c r="J1942" s="86" t="s">
        <v>674</v>
      </c>
      <c r="K1942" s="86" t="s">
        <v>674</v>
      </c>
      <c r="L1942" s="86" t="s">
        <v>674</v>
      </c>
      <c r="M1942" s="86" t="s">
        <v>674</v>
      </c>
      <c r="N1942" s="86" t="s">
        <v>674</v>
      </c>
      <c r="O1942" s="86" t="s">
        <v>148</v>
      </c>
      <c r="P1942" s="172" t="str">
        <f>CONCATENATE("''I look forward to working for ",$E$101,". This will be a good opportunity to move forward in my career while learning to serve your customers' needs. ...")</f>
        <v>''I look forward to working for . This will be a good opportunity to move forward in my career while learning to serve your customers' needs. ...</v>
      </c>
      <c r="Q1942" s="172" t="s">
        <v>675</v>
      </c>
      <c r="R1942" s="172" t="s">
        <v>676</v>
      </c>
      <c r="S1942" s="172" t="s">
        <v>677</v>
      </c>
      <c r="T1942" s="172" t="s">
        <v>678</v>
      </c>
      <c r="U1942" s="172" t="s">
        <v>679</v>
      </c>
      <c r="V1942" s="172" t="s">
        <v>680</v>
      </c>
      <c r="W1942" s="172" t="s">
        <v>681</v>
      </c>
      <c r="X1942" s="172" t="s">
        <v>682</v>
      </c>
      <c r="Y1942" s="172" t="s">
        <v>683</v>
      </c>
    </row>
    <row r="1943" spans="1:25" hidden="1" x14ac:dyDescent="0.3">
      <c r="B1943" s="168" t="s">
        <v>685</v>
      </c>
      <c r="C1943" s="1" t="str">
        <f t="shared" si="26"/>
        <v>"I created a map for our delivery drivers. We used it in store to check if callers were actually within our delivery range. It significantly reduced customer complaints."</v>
      </c>
      <c r="D1943" s="86" t="s">
        <v>148</v>
      </c>
      <c r="E1943" s="1" t="s">
        <v>838</v>
      </c>
      <c r="F1943" s="86" t="s">
        <v>686</v>
      </c>
      <c r="G1943" s="86" t="s">
        <v>686</v>
      </c>
      <c r="H1943" s="86" t="s">
        <v>686</v>
      </c>
      <c r="I1943" s="86" t="s">
        <v>686</v>
      </c>
      <c r="J1943" s="86" t="s">
        <v>686</v>
      </c>
      <c r="K1943" s="86" t="s">
        <v>686</v>
      </c>
      <c r="L1943" s="86" t="s">
        <v>686</v>
      </c>
      <c r="M1943" s="86" t="s">
        <v>686</v>
      </c>
      <c r="N1943" s="86" t="s">
        <v>686</v>
      </c>
      <c r="O1943" s="86" t="s">
        <v>148</v>
      </c>
      <c r="P1943" s="172"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1943" s="172" t="s">
        <v>687</v>
      </c>
      <c r="R1943" s="172" t="s">
        <v>688</v>
      </c>
      <c r="S1943" s="172" t="s">
        <v>689</v>
      </c>
      <c r="T1943" s="172" t="s">
        <v>690</v>
      </c>
      <c r="U1943" s="172" t="s">
        <v>691</v>
      </c>
      <c r="V1943" s="172" t="s">
        <v>692</v>
      </c>
      <c r="W1943" s="172" t="s">
        <v>693</v>
      </c>
      <c r="X1943" s="172" t="s">
        <v>694</v>
      </c>
      <c r="Y1943" s="172" t="s">
        <v>695</v>
      </c>
    </row>
    <row r="1944" spans="1:25" hidden="1" x14ac:dyDescent="0.3">
      <c r="B1944" s="168" t="s">
        <v>697</v>
      </c>
      <c r="C1944" s="1" t="str">
        <f t="shared" si="26"/>
        <v>"I once had a customer complain we couldn't understand her problem. I took the time to listen intently to what she needed. I offered several solutions and she picked one we could do that day. I'm confident my customer service skills will provide what your customers expect."</v>
      </c>
      <c r="D1944" s="86" t="s">
        <v>148</v>
      </c>
      <c r="E1944" s="86" t="s">
        <v>839</v>
      </c>
      <c r="F1944" s="86" t="s">
        <v>698</v>
      </c>
      <c r="G1944" s="86" t="s">
        <v>698</v>
      </c>
      <c r="H1944" s="86" t="s">
        <v>698</v>
      </c>
      <c r="I1944" s="86" t="s">
        <v>698</v>
      </c>
      <c r="J1944" s="86" t="s">
        <v>698</v>
      </c>
      <c r="K1944" s="86" t="s">
        <v>698</v>
      </c>
      <c r="L1944" s="86" t="s">
        <v>698</v>
      </c>
      <c r="M1944" s="86" t="s">
        <v>698</v>
      </c>
      <c r="N1944" s="86" t="s">
        <v>698</v>
      </c>
      <c r="O1944" s="86" t="s">
        <v>148</v>
      </c>
      <c r="P1944" s="172"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1944" s="172" t="s">
        <v>699</v>
      </c>
      <c r="R1944" s="172" t="s">
        <v>700</v>
      </c>
      <c r="S1944" s="172" t="s">
        <v>701</v>
      </c>
      <c r="T1944" s="172" t="s">
        <v>702</v>
      </c>
      <c r="U1944" s="172" t="s">
        <v>703</v>
      </c>
      <c r="V1944" s="172" t="s">
        <v>704</v>
      </c>
      <c r="W1944" s="172" t="s">
        <v>705</v>
      </c>
      <c r="X1944" s="172" t="s">
        <v>706</v>
      </c>
      <c r="Y1944" s="172" t="s">
        <v>707</v>
      </c>
    </row>
    <row r="1945" spans="1:25" hidden="1" x14ac:dyDescent="0.3">
      <c r="B1945" s="173" t="str">
        <f>B1941</f>
        <v>poor</v>
      </c>
      <c r="C1945" s="1" t="str">
        <f t="shared" si="26"/>
        <v>POOR: NOTHING RELEVANT TO EMPLOYER, SOMEWHAT EGOTISTIC</v>
      </c>
      <c r="D1945" s="86" t="s">
        <v>148</v>
      </c>
      <c r="E1945" s="1" t="s">
        <v>840</v>
      </c>
      <c r="F1945" s="1" t="s">
        <v>710</v>
      </c>
      <c r="G1945" s="1" t="s">
        <v>710</v>
      </c>
      <c r="H1945" s="1" t="s">
        <v>710</v>
      </c>
      <c r="I1945" s="1" t="s">
        <v>710</v>
      </c>
      <c r="J1945" s="1" t="s">
        <v>710</v>
      </c>
      <c r="K1945" s="1" t="s">
        <v>710</v>
      </c>
      <c r="L1945" s="1" t="s">
        <v>710</v>
      </c>
      <c r="M1945" s="1" t="s">
        <v>710</v>
      </c>
      <c r="N1945" s="1" t="s">
        <v>710</v>
      </c>
      <c r="O1945" s="86" t="s">
        <v>148</v>
      </c>
    </row>
    <row r="1946" spans="1:25" hidden="1" x14ac:dyDescent="0.3">
      <c r="B1946" s="173" t="str">
        <f>B1942</f>
        <v>okay</v>
      </c>
      <c r="C1946" s="1" t="str">
        <f t="shared" si="26"/>
        <v>OKAY: VALUABLE BUT LACKS ENOUGH SPECIFICS TO BE EASILY BELIEVABLE</v>
      </c>
      <c r="D1946" s="86" t="s">
        <v>148</v>
      </c>
      <c r="E1946" s="1" t="s">
        <v>841</v>
      </c>
      <c r="F1946" s="1" t="s">
        <v>710</v>
      </c>
      <c r="G1946" s="1" t="s">
        <v>710</v>
      </c>
      <c r="H1946" s="1" t="s">
        <v>710</v>
      </c>
      <c r="I1946" s="1" t="s">
        <v>710</v>
      </c>
      <c r="J1946" s="1" t="s">
        <v>710</v>
      </c>
      <c r="K1946" s="1" t="s">
        <v>710</v>
      </c>
      <c r="L1946" s="1" t="s">
        <v>710</v>
      </c>
      <c r="M1946" s="1" t="s">
        <v>710</v>
      </c>
      <c r="N1946" s="1" t="s">
        <v>710</v>
      </c>
      <c r="O1946" s="86" t="s">
        <v>148</v>
      </c>
    </row>
    <row r="1947" spans="1:25" hidden="1" x14ac:dyDescent="0.3">
      <c r="B1947" s="173" t="str">
        <f>B1943</f>
        <v>good</v>
      </c>
      <c r="C1947" s="1" t="str">
        <f t="shared" si="26"/>
        <v>GOOD: SHOWS INITIATIVE AND VALUE TO EMPLOYER, BUT COULD USE MORE CONTEXT FOR BELIEVABILITY</v>
      </c>
      <c r="D1947" s="86" t="s">
        <v>148</v>
      </c>
      <c r="E1947" s="1" t="s">
        <v>842</v>
      </c>
      <c r="F1947" s="1" t="s">
        <v>710</v>
      </c>
      <c r="G1947" s="1" t="s">
        <v>710</v>
      </c>
      <c r="H1947" s="1" t="s">
        <v>710</v>
      </c>
      <c r="I1947" s="1" t="s">
        <v>710</v>
      </c>
      <c r="J1947" s="1" t="s">
        <v>710</v>
      </c>
      <c r="K1947" s="1" t="s">
        <v>710</v>
      </c>
      <c r="L1947" s="1" t="s">
        <v>710</v>
      </c>
      <c r="M1947" s="1" t="s">
        <v>710</v>
      </c>
      <c r="N1947" s="1" t="s">
        <v>710</v>
      </c>
      <c r="O1947" s="86" t="s">
        <v>148</v>
      </c>
    </row>
    <row r="1948" spans="1:25" hidden="1" x14ac:dyDescent="0.3">
      <c r="B1948" s="173" t="str">
        <f>B1944</f>
        <v>excellent</v>
      </c>
      <c r="C1948" s="1" t="str">
        <f t="shared" si="26"/>
        <v>EXCELLENT: SPECIFIC AND RELEVANT TO EXACTLY WHAT THE EMPLOYER NEEDS</v>
      </c>
      <c r="D1948" s="86" t="s">
        <v>148</v>
      </c>
      <c r="E1948" s="1" t="s">
        <v>843</v>
      </c>
      <c r="F1948" s="1" t="s">
        <v>710</v>
      </c>
      <c r="G1948" s="1" t="s">
        <v>710</v>
      </c>
      <c r="H1948" s="1" t="s">
        <v>710</v>
      </c>
      <c r="I1948" s="1" t="s">
        <v>710</v>
      </c>
      <c r="J1948" s="1" t="s">
        <v>710</v>
      </c>
      <c r="K1948" s="1" t="s">
        <v>710</v>
      </c>
      <c r="L1948" s="1" t="s">
        <v>710</v>
      </c>
      <c r="M1948" s="1" t="s">
        <v>710</v>
      </c>
      <c r="N1948" s="1" t="s">
        <v>710</v>
      </c>
      <c r="O1948" s="86" t="s">
        <v>148</v>
      </c>
    </row>
    <row r="1949" spans="1:25" ht="22" hidden="1" x14ac:dyDescent="0.65">
      <c r="A1949" s="206"/>
      <c r="B1949" s="207" t="s">
        <v>844</v>
      </c>
      <c r="C1949" s="79"/>
      <c r="D1949" s="79"/>
      <c r="E1949" s="79"/>
      <c r="F1949" s="79"/>
      <c r="G1949" s="79"/>
      <c r="H1949" s="80"/>
      <c r="I1949" s="79"/>
      <c r="J1949" s="79"/>
      <c r="K1949" s="79"/>
      <c r="L1949" s="79"/>
      <c r="M1949" s="79"/>
      <c r="N1949" s="206"/>
    </row>
    <row r="1950" spans="1:25" ht="14.5" hidden="1" x14ac:dyDescent="0.35">
      <c r="B1950" s="208" t="str">
        <f>B436</f>
        <v>Tell me about a mistake you made in your career and what you learned.</v>
      </c>
    </row>
    <row r="1951" spans="1:25" hidden="1" x14ac:dyDescent="0.3">
      <c r="B1951" s="209" t="str">
        <f>B437</f>
        <v>Or perhaps they will ask a similar question like...</v>
      </c>
    </row>
    <row r="1952" spans="1:25" ht="14.5" hidden="1" x14ac:dyDescent="0.35">
      <c r="B1952" s="208" t="str">
        <f>B438</f>
        <v>Tell me about a dissappointment in your career and how you handled it.</v>
      </c>
    </row>
    <row r="1953" spans="2:18" hidden="1" x14ac:dyDescent="0.3"/>
    <row r="1954" spans="2:18" ht="14.5" hidden="1" thickBot="1" x14ac:dyDescent="0.35">
      <c r="B1954" s="210" t="str">
        <f>B440</f>
        <v>Key insight into this question</v>
      </c>
    </row>
    <row r="1955" spans="2:18" ht="13.5" hidden="1" thickBot="1" x14ac:dyDescent="0.35">
      <c r="B1955" s="211" t="str">
        <f>IF($C$4=$C$1332,B1957,IF($C$4=$C$1333,B1958,IF($C$4=$C$1334,B1959,IF($C$4=$C$1335,B1960,IF($C$4=$C$1336,B1961,IF($C$4=$C$1337,B1962,IF($C$4=$C$1338,B1963,IF($C$4=$C$1339,B1964,IF($C$4=$C$1340,B1965,IF($C$4=$C$1341,B1966,IF($C$4=$G$1340,B1967,"")))))))))))</f>
        <v>When you learn from your mistakes, you become a better team member. Like a healed bone getting stronger than before, show your strengths through recovering from a mistake.</v>
      </c>
      <c r="C1955" s="212"/>
      <c r="D1955" s="212"/>
      <c r="E1955" s="212"/>
      <c r="F1955" s="212"/>
      <c r="G1955" s="212"/>
      <c r="H1955" s="213"/>
      <c r="I1955" s="212"/>
      <c r="J1955" s="212"/>
      <c r="K1955" s="212"/>
      <c r="L1955" s="212"/>
      <c r="M1955" s="212"/>
      <c r="N1955" s="214"/>
      <c r="O1955" s="212"/>
      <c r="P1955" s="212"/>
      <c r="Q1955" s="215"/>
    </row>
    <row r="1956" spans="2:18" hidden="1" x14ac:dyDescent="0.3"/>
    <row r="1957" spans="2:18" hidden="1" x14ac:dyDescent="0.3">
      <c r="B1957" s="101" t="s">
        <v>845</v>
      </c>
      <c r="R1957" s="216" t="str">
        <f>R1905</f>
        <v>standard job interview by HR</v>
      </c>
    </row>
    <row r="1958" spans="2:18" hidden="1" x14ac:dyDescent="0.3">
      <c r="B1958" s="101" t="s">
        <v>846</v>
      </c>
      <c r="R1958" s="216" t="str">
        <f t="shared" ref="R1958:R1967" si="27">R1906</f>
        <v>behavioral interview</v>
      </c>
    </row>
    <row r="1959" spans="2:18" hidden="1" x14ac:dyDescent="0.3">
      <c r="B1959" s="101" t="s">
        <v>847</v>
      </c>
      <c r="R1959" s="216" t="str">
        <f t="shared" si="27"/>
        <v>situational interview</v>
      </c>
    </row>
    <row r="1960" spans="2:18" hidden="1" x14ac:dyDescent="0.3">
      <c r="B1960" s="101" t="s">
        <v>848</v>
      </c>
      <c r="R1960" s="216" t="str">
        <f t="shared" si="27"/>
        <v>motivational interview</v>
      </c>
    </row>
    <row r="1961" spans="2:18" hidden="1" x14ac:dyDescent="0.3">
      <c r="B1961" s="101" t="s">
        <v>849</v>
      </c>
      <c r="R1961" s="216" t="str">
        <f t="shared" si="27"/>
        <v>competency interview</v>
      </c>
    </row>
    <row r="1962" spans="2:18" hidden="1" x14ac:dyDescent="0.3">
      <c r="B1962" s="101" t="s">
        <v>850</v>
      </c>
      <c r="R1962" s="216" t="str">
        <f t="shared" si="27"/>
        <v>medical residency interview</v>
      </c>
    </row>
    <row r="1963" spans="2:18" hidden="1" x14ac:dyDescent="0.3">
      <c r="B1963" s="101" t="s">
        <v>851</v>
      </c>
      <c r="R1963" s="216" t="str">
        <f t="shared" si="27"/>
        <v>postgrad interview</v>
      </c>
    </row>
    <row r="1964" spans="2:18" hidden="1" x14ac:dyDescent="0.3">
      <c r="B1964" s="101" t="s">
        <v>852</v>
      </c>
      <c r="R1964" s="216" t="str">
        <f t="shared" si="27"/>
        <v>PhD program interview</v>
      </c>
    </row>
    <row r="1965" spans="2:18" hidden="1" x14ac:dyDescent="0.3">
      <c r="B1965" s="101" t="s">
        <v>644</v>
      </c>
      <c r="R1965" s="216" t="str">
        <f t="shared" si="27"/>
        <v>Qs to ask interviewer</v>
      </c>
    </row>
    <row r="1966" spans="2:18" hidden="1" x14ac:dyDescent="0.3">
      <c r="B1966" s="101" t="s">
        <v>645</v>
      </c>
      <c r="R1966" s="216" t="str">
        <f t="shared" si="27"/>
        <v>remote work interview</v>
      </c>
    </row>
    <row r="1967" spans="2:18" hidden="1" x14ac:dyDescent="0.3">
      <c r="B1967" s="101" t="s">
        <v>645</v>
      </c>
      <c r="R1967" s="216" t="str">
        <f t="shared" si="27"/>
        <v>[exit or stay interview]</v>
      </c>
    </row>
    <row r="1968" spans="2:18" hidden="1" x14ac:dyDescent="0.3"/>
    <row r="1969" spans="2:18" ht="14.5" hidden="1" thickBot="1" x14ac:dyDescent="0.35">
      <c r="B1969" s="210" t="str">
        <f>B443</f>
        <v>What the interviewer typically looks for in your answer to this question</v>
      </c>
    </row>
    <row r="1970" spans="2:18" ht="13.5" hidden="1" thickBot="1" x14ac:dyDescent="0.35">
      <c r="B1970" s="211" t="str">
        <f>IF($C$4=$C$1332,B1972,IF($C$4=$C$1333,B1973,IF($C$4=$C$1334,B1974,IF($C$4=$C$1335,B1975,IF($C$4=$C$1336,B1976,IF($C$4=$C$1337,B1977,IF($C$4=$C$1338,B1978,IF($C$4=$C$1339,B1979,IF($C$4=$C$1340,B1980,IF($C$4=$C$1341,B1981,IF($C$4=$G$1340,B1982,"")))))))))))</f>
        <v>The more you drop your guard and show you humanly make mistakes, you build more trust. The more valuable what you learn from the mistake, the better your fit for this new team. Remember to end your example on a positive note.</v>
      </c>
      <c r="C1970" s="212"/>
      <c r="D1970" s="212"/>
      <c r="E1970" s="212"/>
      <c r="F1970" s="212"/>
      <c r="G1970" s="212"/>
      <c r="H1970" s="213"/>
      <c r="I1970" s="212"/>
      <c r="J1970" s="212"/>
      <c r="K1970" s="212"/>
      <c r="L1970" s="212"/>
      <c r="M1970" s="212"/>
      <c r="N1970" s="214"/>
      <c r="O1970" s="212"/>
      <c r="P1970" s="212"/>
      <c r="Q1970" s="215"/>
    </row>
    <row r="1971" spans="2:18" hidden="1" x14ac:dyDescent="0.3"/>
    <row r="1972" spans="2:18" hidden="1" x14ac:dyDescent="0.3">
      <c r="B1972" s="101" t="s">
        <v>853</v>
      </c>
      <c r="R1972" s="216" t="str">
        <f>R1920</f>
        <v>standard job interview by HR</v>
      </c>
    </row>
    <row r="1973" spans="2:18" hidden="1" x14ac:dyDescent="0.3">
      <c r="B1973" s="101" t="s">
        <v>854</v>
      </c>
      <c r="R1973" s="216" t="str">
        <f t="shared" ref="R1973:R1982" si="28">R1921</f>
        <v>behavioral interview</v>
      </c>
    </row>
    <row r="1974" spans="2:18" hidden="1" x14ac:dyDescent="0.3">
      <c r="B1974" s="101" t="s">
        <v>855</v>
      </c>
      <c r="Q1974" s="216"/>
      <c r="R1974" s="216" t="str">
        <f t="shared" si="28"/>
        <v>situational interview</v>
      </c>
    </row>
    <row r="1975" spans="2:18" hidden="1" x14ac:dyDescent="0.3">
      <c r="B1975" s="101" t="s">
        <v>856</v>
      </c>
      <c r="R1975" s="216" t="str">
        <f t="shared" si="28"/>
        <v>motivational interview</v>
      </c>
    </row>
    <row r="1976" spans="2:18" hidden="1" x14ac:dyDescent="0.3">
      <c r="B1976" s="101" t="s">
        <v>857</v>
      </c>
      <c r="R1976" s="216" t="str">
        <f t="shared" si="28"/>
        <v>competency interview</v>
      </c>
    </row>
    <row r="1977" spans="2:18" hidden="1" x14ac:dyDescent="0.3">
      <c r="B1977" s="101" t="s">
        <v>858</v>
      </c>
      <c r="R1977" s="216" t="str">
        <f t="shared" si="28"/>
        <v>medical residency interview</v>
      </c>
    </row>
    <row r="1978" spans="2:18" hidden="1" x14ac:dyDescent="0.3">
      <c r="B1978" s="101" t="s">
        <v>859</v>
      </c>
      <c r="R1978" s="216" t="str">
        <f t="shared" si="28"/>
        <v>postgrad interview</v>
      </c>
    </row>
    <row r="1979" spans="2:18" hidden="1" x14ac:dyDescent="0.3">
      <c r="B1979" s="101" t="s">
        <v>860</v>
      </c>
      <c r="R1979" s="216" t="str">
        <f t="shared" si="28"/>
        <v>PhD program interview</v>
      </c>
    </row>
    <row r="1980" spans="2:18" hidden="1" x14ac:dyDescent="0.3">
      <c r="B1980" s="101" t="s">
        <v>644</v>
      </c>
      <c r="R1980" s="216" t="str">
        <f t="shared" si="28"/>
        <v>Qs to ask interviewer</v>
      </c>
    </row>
    <row r="1981" spans="2:18" hidden="1" x14ac:dyDescent="0.3">
      <c r="B1981" s="101" t="s">
        <v>645</v>
      </c>
      <c r="R1981" s="216" t="str">
        <f t="shared" si="28"/>
        <v>remote work interview</v>
      </c>
    </row>
    <row r="1982" spans="2:18" hidden="1" x14ac:dyDescent="0.3">
      <c r="B1982" s="101" t="s">
        <v>645</v>
      </c>
      <c r="R1982" s="216" t="str">
        <f t="shared" si="28"/>
        <v>[exit or stay interview]</v>
      </c>
    </row>
    <row r="1983" spans="2:18" hidden="1" x14ac:dyDescent="0.3"/>
    <row r="1984" spans="2:18" hidden="1" x14ac:dyDescent="0.3"/>
    <row r="1985" spans="2:25" hidden="1" x14ac:dyDescent="0.3"/>
    <row r="1986" spans="2:25" hidden="1" x14ac:dyDescent="0.3"/>
    <row r="1987" spans="2:25" hidden="1" x14ac:dyDescent="0.3">
      <c r="C1987" s="1" t="s">
        <v>656</v>
      </c>
    </row>
    <row r="1988" spans="2:25" hidden="1" x14ac:dyDescent="0.3">
      <c r="C1988" s="1" t="s">
        <v>657</v>
      </c>
    </row>
    <row r="1989" spans="2:25" hidden="1" x14ac:dyDescent="0.3">
      <c r="C1989" s="1" t="s">
        <v>658</v>
      </c>
    </row>
    <row r="1990" spans="2:25" hidden="1" x14ac:dyDescent="0.3">
      <c r="C1990" s="1" t="s">
        <v>659</v>
      </c>
    </row>
    <row r="1991" spans="2:25" hidden="1" x14ac:dyDescent="0.3"/>
    <row r="1992" spans="2:25" ht="15.5" hidden="1" x14ac:dyDescent="0.45">
      <c r="B1992" s="60" t="s">
        <v>41</v>
      </c>
      <c r="C1992" s="48" t="str">
        <f>IF(F460=$C$1675,C1993,IF(F460=$C$1676,C1994,IF(F460=$C$1677,C1995,IF(F460=$C$1678,C1996,""))))</f>
        <v/>
      </c>
      <c r="E1992" s="48" t="str">
        <f>IF(F460=$C$1675,C1997,IF(F460=$C$1676,C1998,IF(F460=$C$1677,C1999,IF(F460=$C$1678,C2000,""))))</f>
        <v/>
      </c>
    </row>
    <row r="1993" spans="2:25" hidden="1" x14ac:dyDescent="0.3">
      <c r="B1993" s="168" t="s">
        <v>660</v>
      </c>
      <c r="C1993" s="1" t="str">
        <f t="shared" ref="C1993:C2000" si="29">IF($C$4=$C$1332,E1993,IF($C$4=$C$1333,F1993,IF($C$4=$C$1334,G1993,IF($C$4=$C$1335,H1993,IF($C$4=$C$1336,I1993,IF($C$4=$C$1337,J1993,IF($C$4=$C$1338,K1993,IF($C$4=$C$1339,L1993,IF($C$4=$C$1340,M1993,IF($C$4=$C$1341,N1993,IF($C$4=$G$1340,O1993,"")))))))))))</f>
        <v>"I can't think of any mistake I made at work. At least not any that was completely my fault. I can't be blamed for the stupid mistakes of my former boss!"</v>
      </c>
      <c r="D1993" s="86" t="s">
        <v>148</v>
      </c>
      <c r="E1993" s="86" t="s">
        <v>861</v>
      </c>
      <c r="F1993" s="86" t="s">
        <v>662</v>
      </c>
      <c r="G1993" s="86" t="s">
        <v>662</v>
      </c>
      <c r="H1993" s="86" t="s">
        <v>662</v>
      </c>
      <c r="I1993" s="86" t="s">
        <v>662</v>
      </c>
      <c r="J1993" s="86" t="s">
        <v>662</v>
      </c>
      <c r="K1993" s="86" t="s">
        <v>662</v>
      </c>
      <c r="L1993" s="86" t="s">
        <v>662</v>
      </c>
      <c r="M1993" s="86" t="s">
        <v>662</v>
      </c>
      <c r="N1993" s="86" t="s">
        <v>662</v>
      </c>
      <c r="O1993" s="86"/>
      <c r="P1993" s="172"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1993" s="172" t="s">
        <v>663</v>
      </c>
      <c r="R1993" s="172" t="s">
        <v>664</v>
      </c>
      <c r="S1993" s="172" t="s">
        <v>665</v>
      </c>
      <c r="T1993" s="172" t="s">
        <v>666</v>
      </c>
      <c r="U1993" s="172" t="s">
        <v>667</v>
      </c>
      <c r="V1993" s="172" t="s">
        <v>668</v>
      </c>
      <c r="W1993" s="172" t="s">
        <v>669</v>
      </c>
      <c r="X1993" s="172" t="s">
        <v>670</v>
      </c>
      <c r="Y1993" s="172" t="s">
        <v>671</v>
      </c>
    </row>
    <row r="1994" spans="2:25" hidden="1" x14ac:dyDescent="0.3">
      <c r="B1994" s="168" t="s">
        <v>673</v>
      </c>
      <c r="C1994" s="1" t="str">
        <f t="shared" si="29"/>
        <v>"My biggest mistake was losing a stack of invoices, which cost the company hundreds of dollars. I tried reissuing them from our computer files, but it was too late. My boss had to let the customers know they wouldn't be charged. I felt bad about that."</v>
      </c>
      <c r="D1994" s="86" t="s">
        <v>148</v>
      </c>
      <c r="E1994" s="86" t="s">
        <v>862</v>
      </c>
      <c r="F1994" s="86" t="s">
        <v>674</v>
      </c>
      <c r="G1994" s="86" t="s">
        <v>674</v>
      </c>
      <c r="H1994" s="86" t="s">
        <v>674</v>
      </c>
      <c r="I1994" s="86" t="s">
        <v>674</v>
      </c>
      <c r="J1994" s="86" t="s">
        <v>674</v>
      </c>
      <c r="K1994" s="86" t="s">
        <v>674</v>
      </c>
      <c r="L1994" s="86" t="s">
        <v>674</v>
      </c>
      <c r="M1994" s="86" t="s">
        <v>674</v>
      </c>
      <c r="N1994" s="86" t="s">
        <v>674</v>
      </c>
      <c r="O1994" s="86" t="s">
        <v>148</v>
      </c>
      <c r="P1994" s="172" t="str">
        <f>CONCATENATE("''I look forward to working for ",$E$101,". This will be a good opportunity to move forward in my career while learning to serve your customers' needs. ...")</f>
        <v>''I look forward to working for . This will be a good opportunity to move forward in my career while learning to serve your customers' needs. ...</v>
      </c>
      <c r="Q1994" s="172" t="s">
        <v>675</v>
      </c>
      <c r="R1994" s="172" t="s">
        <v>676</v>
      </c>
      <c r="S1994" s="172" t="s">
        <v>677</v>
      </c>
      <c r="T1994" s="172" t="s">
        <v>678</v>
      </c>
      <c r="U1994" s="172" t="s">
        <v>679</v>
      </c>
      <c r="V1994" s="172" t="s">
        <v>680</v>
      </c>
      <c r="W1994" s="172" t="s">
        <v>681</v>
      </c>
      <c r="X1994" s="172" t="s">
        <v>682</v>
      </c>
      <c r="Y1994" s="172" t="s">
        <v>683</v>
      </c>
    </row>
    <row r="1995" spans="2:25" hidden="1" x14ac:dyDescent="0.3">
      <c r="B1995" s="168" t="s">
        <v>685</v>
      </c>
      <c r="C1995" s="1" t="str">
        <f t="shared" si="29"/>
        <v>"I once accidently hung up the phone on a client. She assumed I didn’t want to discuss the matter anymore. I didn't realize the call was terminated until it was too late. Anyway, I called her back and apologized, then offered a discount on her next order."</v>
      </c>
      <c r="D1995" s="86" t="s">
        <v>148</v>
      </c>
      <c r="E1995" s="86" t="s">
        <v>863</v>
      </c>
      <c r="F1995" s="86" t="s">
        <v>686</v>
      </c>
      <c r="G1995" s="86" t="s">
        <v>686</v>
      </c>
      <c r="H1995" s="86" t="s">
        <v>686</v>
      </c>
      <c r="I1995" s="86" t="s">
        <v>686</v>
      </c>
      <c r="J1995" s="86" t="s">
        <v>686</v>
      </c>
      <c r="K1995" s="86" t="s">
        <v>686</v>
      </c>
      <c r="L1995" s="86" t="s">
        <v>686</v>
      </c>
      <c r="M1995" s="86" t="s">
        <v>686</v>
      </c>
      <c r="N1995" s="86" t="s">
        <v>686</v>
      </c>
      <c r="O1995" s="86" t="s">
        <v>148</v>
      </c>
      <c r="P1995" s="172"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1995" s="172" t="s">
        <v>687</v>
      </c>
      <c r="R1995" s="172" t="s">
        <v>688</v>
      </c>
      <c r="S1995" s="172" t="s">
        <v>689</v>
      </c>
      <c r="T1995" s="172" t="s">
        <v>690</v>
      </c>
      <c r="U1995" s="172" t="s">
        <v>691</v>
      </c>
      <c r="V1995" s="172" t="s">
        <v>692</v>
      </c>
      <c r="W1995" s="172" t="s">
        <v>693</v>
      </c>
      <c r="X1995" s="172" t="s">
        <v>694</v>
      </c>
      <c r="Y1995" s="172" t="s">
        <v>695</v>
      </c>
    </row>
    <row r="1996" spans="2:25" hidden="1" x14ac:dyDescent="0.3">
      <c r="B1996" s="168" t="s">
        <v>697</v>
      </c>
      <c r="C1996" s="1" t="str">
        <f t="shared" si="29"/>
        <v>"I onced tried saving money by ordering cheaper parts, but they broke down in the middle of a rush. I had to get replacement parts, which cost even more. I learned to stick with the specs, and ever since then I've never had to worry about a breakdown like that."</v>
      </c>
      <c r="D1996" s="86" t="s">
        <v>148</v>
      </c>
      <c r="E1996" s="86" t="s">
        <v>864</v>
      </c>
      <c r="F1996" s="86" t="s">
        <v>698</v>
      </c>
      <c r="G1996" s="86" t="s">
        <v>698</v>
      </c>
      <c r="H1996" s="86" t="s">
        <v>698</v>
      </c>
      <c r="I1996" s="86" t="s">
        <v>698</v>
      </c>
      <c r="J1996" s="86" t="s">
        <v>698</v>
      </c>
      <c r="K1996" s="86" t="s">
        <v>698</v>
      </c>
      <c r="L1996" s="86" t="s">
        <v>698</v>
      </c>
      <c r="M1996" s="86" t="s">
        <v>698</v>
      </c>
      <c r="N1996" s="86" t="s">
        <v>698</v>
      </c>
      <c r="O1996" s="86" t="s">
        <v>148</v>
      </c>
      <c r="P1996" s="172"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1996" s="172" t="s">
        <v>699</v>
      </c>
      <c r="R1996" s="172" t="s">
        <v>700</v>
      </c>
      <c r="S1996" s="172" t="s">
        <v>701</v>
      </c>
      <c r="T1996" s="172" t="s">
        <v>702</v>
      </c>
      <c r="U1996" s="172" t="s">
        <v>703</v>
      </c>
      <c r="V1996" s="172" t="s">
        <v>704</v>
      </c>
      <c r="W1996" s="172" t="s">
        <v>705</v>
      </c>
      <c r="X1996" s="172" t="s">
        <v>706</v>
      </c>
      <c r="Y1996" s="172" t="s">
        <v>707</v>
      </c>
    </row>
    <row r="1997" spans="2:25" hidden="1" x14ac:dyDescent="0.3">
      <c r="B1997" s="173" t="str">
        <f>B1993</f>
        <v>poor</v>
      </c>
      <c r="C1997" s="1" t="str">
        <f t="shared" si="29"/>
        <v>POOR: WE ALL MAKE MISTAKES AT WORK, AND NEVER SPEAK BAD OF A FORMER BOSS</v>
      </c>
      <c r="D1997" s="86" t="s">
        <v>148</v>
      </c>
      <c r="E1997" s="1" t="s">
        <v>865</v>
      </c>
      <c r="F1997" s="1" t="s">
        <v>710</v>
      </c>
      <c r="G1997" s="1" t="s">
        <v>710</v>
      </c>
      <c r="H1997" s="1" t="s">
        <v>710</v>
      </c>
      <c r="I1997" s="1" t="s">
        <v>710</v>
      </c>
      <c r="J1997" s="1" t="s">
        <v>710</v>
      </c>
      <c r="K1997" s="1" t="s">
        <v>710</v>
      </c>
      <c r="L1997" s="1" t="s">
        <v>710</v>
      </c>
      <c r="M1997" s="1" t="s">
        <v>710</v>
      </c>
      <c r="N1997" s="1" t="s">
        <v>710</v>
      </c>
      <c r="O1997" s="86" t="s">
        <v>148</v>
      </c>
    </row>
    <row r="1998" spans="2:25" hidden="1" x14ac:dyDescent="0.3">
      <c r="B1998" s="173" t="str">
        <f>B1994</f>
        <v>okay</v>
      </c>
      <c r="C1998" s="1" t="str">
        <f t="shared" si="29"/>
        <v>OKAY: RELEVANT AND SPECIFIC ON MISTAKE, BUT LACKS WHAT YOU LEARNED FROM THE MISTAKE</v>
      </c>
      <c r="D1998" s="86" t="s">
        <v>148</v>
      </c>
      <c r="E1998" s="1" t="s">
        <v>866</v>
      </c>
      <c r="F1998" s="1" t="s">
        <v>710</v>
      </c>
      <c r="G1998" s="1" t="s">
        <v>710</v>
      </c>
      <c r="H1998" s="1" t="s">
        <v>710</v>
      </c>
      <c r="I1998" s="1" t="s">
        <v>710</v>
      </c>
      <c r="J1998" s="1" t="s">
        <v>710</v>
      </c>
      <c r="K1998" s="1" t="s">
        <v>710</v>
      </c>
      <c r="L1998" s="1" t="s">
        <v>710</v>
      </c>
      <c r="M1998" s="1" t="s">
        <v>710</v>
      </c>
      <c r="N1998" s="1" t="s">
        <v>710</v>
      </c>
      <c r="O1998" s="86" t="s">
        <v>148</v>
      </c>
    </row>
    <row r="1999" spans="2:25" hidden="1" x14ac:dyDescent="0.3">
      <c r="B1999" s="173" t="str">
        <f>B1995</f>
        <v>good</v>
      </c>
      <c r="C1999" s="1" t="str">
        <f t="shared" si="29"/>
        <v>GOOD: RELEVANT AND SPECIFIC ON MISTAKE, BUT ALSO LACKS WHAT WAS LEARNED FROM THE MISTAKE</v>
      </c>
      <c r="D1999" s="86" t="s">
        <v>148</v>
      </c>
      <c r="E1999" s="1" t="s">
        <v>867</v>
      </c>
      <c r="F1999" s="1" t="s">
        <v>710</v>
      </c>
      <c r="G1999" s="1" t="s">
        <v>710</v>
      </c>
      <c r="H1999" s="1" t="s">
        <v>710</v>
      </c>
      <c r="I1999" s="1" t="s">
        <v>710</v>
      </c>
      <c r="J1999" s="1" t="s">
        <v>710</v>
      </c>
      <c r="K1999" s="1" t="s">
        <v>710</v>
      </c>
      <c r="L1999" s="1" t="s">
        <v>710</v>
      </c>
      <c r="M1999" s="1" t="s">
        <v>710</v>
      </c>
      <c r="N1999" s="1" t="s">
        <v>710</v>
      </c>
      <c r="O1999" s="86" t="s">
        <v>148</v>
      </c>
    </row>
    <row r="2000" spans="2:25" hidden="1" x14ac:dyDescent="0.3">
      <c r="B2000" s="173" t="str">
        <f>B1996</f>
        <v>excellent</v>
      </c>
      <c r="C2000" s="1" t="str">
        <f t="shared" si="29"/>
        <v>EXCELLENT: SPECIFIC ENOUGH ON ERROR AND GETS RIGHT TO WHAT WAS LEARNED AND ITS VALUE</v>
      </c>
      <c r="D2000" s="86" t="s">
        <v>148</v>
      </c>
      <c r="E2000" s="1" t="s">
        <v>868</v>
      </c>
      <c r="F2000" s="1" t="s">
        <v>710</v>
      </c>
      <c r="G2000" s="1" t="s">
        <v>710</v>
      </c>
      <c r="H2000" s="1" t="s">
        <v>710</v>
      </c>
      <c r="I2000" s="1" t="s">
        <v>710</v>
      </c>
      <c r="J2000" s="1" t="s">
        <v>710</v>
      </c>
      <c r="K2000" s="1" t="s">
        <v>710</v>
      </c>
      <c r="L2000" s="1" t="s">
        <v>710</v>
      </c>
      <c r="M2000" s="1" t="s">
        <v>710</v>
      </c>
      <c r="N2000" s="1" t="s">
        <v>710</v>
      </c>
      <c r="O2000" s="86" t="s">
        <v>148</v>
      </c>
    </row>
    <row r="2001" spans="1:18" ht="22" hidden="1" x14ac:dyDescent="0.65">
      <c r="A2001" s="206"/>
      <c r="B2001" s="207" t="s">
        <v>869</v>
      </c>
      <c r="C2001" s="79"/>
      <c r="D2001" s="79"/>
      <c r="E2001" s="79"/>
      <c r="F2001" s="79"/>
      <c r="G2001" s="79"/>
      <c r="H2001" s="80"/>
      <c r="I2001" s="79"/>
      <c r="J2001" s="79"/>
      <c r="K2001" s="79"/>
      <c r="L2001" s="79"/>
      <c r="M2001" s="79"/>
      <c r="N2001" s="206"/>
    </row>
    <row r="2002" spans="1:18" ht="14.5" hidden="1" x14ac:dyDescent="0.35">
      <c r="B2002" s="208" t="str">
        <f>B473</f>
        <v>Tell me about a disagreement you had with a colleague and how you handled it.</v>
      </c>
    </row>
    <row r="2003" spans="1:18" hidden="1" x14ac:dyDescent="0.3">
      <c r="B2003" s="209" t="str">
        <f>B474</f>
        <v>Or perhaps they will ask a similar question like...</v>
      </c>
    </row>
    <row r="2004" spans="1:18" ht="14.5" hidden="1" x14ac:dyDescent="0.35">
      <c r="B2004" s="208" t="str">
        <f>B475</f>
        <v>Tell me you how handle criticism of your work.</v>
      </c>
    </row>
    <row r="2005" spans="1:18" hidden="1" x14ac:dyDescent="0.3"/>
    <row r="2006" spans="1:18" ht="14.5" hidden="1" thickBot="1" x14ac:dyDescent="0.35">
      <c r="B2006" s="210" t="str">
        <f>B477</f>
        <v>Key insight into this question</v>
      </c>
    </row>
    <row r="2007" spans="1:18" ht="13.5" hidden="1" thickBot="1" x14ac:dyDescent="0.35">
      <c r="B2007" s="211" t="str">
        <f>IF($C$4=$C$1332,B2009,IF($C$4=$C$1333,B2010,IF($C$4=$C$1334,B2011,IF($C$4=$C$1335,B2012,IF($C$4=$C$1336,B2013,IF($C$4=$C$1337,B2014,IF($C$4=$C$1338,B2015,IF($C$4=$C$1339,B2016,IF($C$4=$C$1340,B2017,IF($C$4=$C$1341,B2018,IF($C$4=$G$1340,B2019,"")))))))))))</f>
        <v>This looks for your teamwork skills. Everyone has a different opinion sometime, so how do you contribute your unique perspective to the team?</v>
      </c>
      <c r="C2007" s="212"/>
      <c r="D2007" s="212"/>
      <c r="E2007" s="212"/>
      <c r="F2007" s="212"/>
      <c r="G2007" s="212"/>
      <c r="H2007" s="213"/>
      <c r="I2007" s="212"/>
      <c r="J2007" s="212"/>
      <c r="K2007" s="212"/>
      <c r="L2007" s="212"/>
      <c r="M2007" s="212"/>
      <c r="N2007" s="214"/>
      <c r="O2007" s="212"/>
      <c r="P2007" s="212"/>
      <c r="Q2007" s="215"/>
    </row>
    <row r="2008" spans="1:18" hidden="1" x14ac:dyDescent="0.3"/>
    <row r="2009" spans="1:18" hidden="1" x14ac:dyDescent="0.3">
      <c r="B2009" s="101" t="s">
        <v>824</v>
      </c>
      <c r="R2009" s="216" t="str">
        <f>R1957</f>
        <v>standard job interview by HR</v>
      </c>
    </row>
    <row r="2010" spans="1:18" hidden="1" x14ac:dyDescent="0.3">
      <c r="B2010" s="101" t="s">
        <v>870</v>
      </c>
      <c r="R2010" s="216" t="str">
        <f t="shared" ref="R2010:R2019" si="30">R1958</f>
        <v>behavioral interview</v>
      </c>
    </row>
    <row r="2011" spans="1:18" hidden="1" x14ac:dyDescent="0.3">
      <c r="B2011" s="101" t="s">
        <v>871</v>
      </c>
      <c r="R2011" s="216" t="str">
        <f t="shared" si="30"/>
        <v>situational interview</v>
      </c>
    </row>
    <row r="2012" spans="1:18" hidden="1" x14ac:dyDescent="0.3">
      <c r="B2012" s="101" t="s">
        <v>872</v>
      </c>
      <c r="R2012" s="216" t="str">
        <f t="shared" si="30"/>
        <v>motivational interview</v>
      </c>
    </row>
    <row r="2013" spans="1:18" hidden="1" x14ac:dyDescent="0.3">
      <c r="B2013" s="101" t="s">
        <v>873</v>
      </c>
      <c r="R2013" s="216" t="str">
        <f t="shared" si="30"/>
        <v>competency interview</v>
      </c>
    </row>
    <row r="2014" spans="1:18" hidden="1" x14ac:dyDescent="0.3">
      <c r="B2014" s="101" t="s">
        <v>874</v>
      </c>
      <c r="R2014" s="216" t="str">
        <f t="shared" si="30"/>
        <v>medical residency interview</v>
      </c>
    </row>
    <row r="2015" spans="1:18" hidden="1" x14ac:dyDescent="0.3">
      <c r="B2015" s="101" t="s">
        <v>875</v>
      </c>
      <c r="R2015" s="216" t="str">
        <f t="shared" si="30"/>
        <v>postgrad interview</v>
      </c>
    </row>
    <row r="2016" spans="1:18" hidden="1" x14ac:dyDescent="0.3">
      <c r="B2016" s="101" t="s">
        <v>876</v>
      </c>
      <c r="R2016" s="216" t="str">
        <f t="shared" si="30"/>
        <v>PhD program interview</v>
      </c>
    </row>
    <row r="2017" spans="2:18" hidden="1" x14ac:dyDescent="0.3">
      <c r="B2017" s="101" t="s">
        <v>644</v>
      </c>
      <c r="R2017" s="216" t="str">
        <f t="shared" si="30"/>
        <v>Qs to ask interviewer</v>
      </c>
    </row>
    <row r="2018" spans="2:18" hidden="1" x14ac:dyDescent="0.3">
      <c r="B2018" s="101" t="s">
        <v>645</v>
      </c>
      <c r="R2018" s="216" t="str">
        <f t="shared" si="30"/>
        <v>remote work interview</v>
      </c>
    </row>
    <row r="2019" spans="2:18" hidden="1" x14ac:dyDescent="0.3">
      <c r="B2019" s="101" t="s">
        <v>645</v>
      </c>
      <c r="R2019" s="216" t="str">
        <f t="shared" si="30"/>
        <v>[exit or stay interview]</v>
      </c>
    </row>
    <row r="2020" spans="2:18" hidden="1" x14ac:dyDescent="0.3"/>
    <row r="2021" spans="2:18" ht="14.5" hidden="1" thickBot="1" x14ac:dyDescent="0.35">
      <c r="B2021" s="210" t="str">
        <f>B480</f>
        <v>What the interviewer typically looks for in your answer to this question</v>
      </c>
    </row>
    <row r="2022" spans="2:18" ht="13.5" hidden="1" thickBot="1" x14ac:dyDescent="0.35">
      <c r="B2022" s="211" t="str">
        <f>IF($C$4=$C$1332,B2024,IF($C$4=$C$1333,B2025,IF($C$4=$C$1334,B2026,IF($C$4=$C$1335,B2027,IF($C$4=$C$1336,B2028,IF($C$4=$C$1337,B2029,IF($C$4=$C$1338,B2030,IF($C$4=$C$1339,B2031,IF($C$4=$C$1340,B2032,IF($C$4=$C$1341,B2033,IF($C$4=$G$1340,B2034,"")))))))))))</f>
        <v>This doesn't assume you argued with a coworker. Tell about how you get along with your teammates even when you have a different point of view. Hopefully you are not so "harmonious" that you never contribute your unique perspective.</v>
      </c>
      <c r="C2022" s="212"/>
      <c r="D2022" s="212"/>
      <c r="E2022" s="212"/>
      <c r="F2022" s="212"/>
      <c r="G2022" s="212"/>
      <c r="H2022" s="213"/>
      <c r="I2022" s="212"/>
      <c r="J2022" s="212"/>
      <c r="K2022" s="212"/>
      <c r="L2022" s="212"/>
      <c r="M2022" s="212"/>
      <c r="N2022" s="214"/>
      <c r="O2022" s="212"/>
      <c r="P2022" s="212"/>
      <c r="Q2022" s="215"/>
    </row>
    <row r="2023" spans="2:18" hidden="1" x14ac:dyDescent="0.3"/>
    <row r="2024" spans="2:18" hidden="1" x14ac:dyDescent="0.3">
      <c r="B2024" s="101" t="s">
        <v>877</v>
      </c>
      <c r="R2024" s="216" t="str">
        <f>R2009</f>
        <v>standard job interview by HR</v>
      </c>
    </row>
    <row r="2025" spans="2:18" hidden="1" x14ac:dyDescent="0.3">
      <c r="B2025" s="101" t="s">
        <v>878</v>
      </c>
      <c r="R2025" s="216" t="str">
        <f>R2010</f>
        <v>behavioral interview</v>
      </c>
    </row>
    <row r="2026" spans="2:18" hidden="1" x14ac:dyDescent="0.3">
      <c r="B2026" s="101" t="s">
        <v>879</v>
      </c>
      <c r="Q2026" s="216"/>
      <c r="R2026" s="216" t="str">
        <f t="shared" ref="R2026:R2034" si="31">R2011</f>
        <v>situational interview</v>
      </c>
    </row>
    <row r="2027" spans="2:18" hidden="1" x14ac:dyDescent="0.3">
      <c r="B2027" s="101" t="s">
        <v>880</v>
      </c>
      <c r="R2027" s="216" t="str">
        <f t="shared" si="31"/>
        <v>motivational interview</v>
      </c>
    </row>
    <row r="2028" spans="2:18" hidden="1" x14ac:dyDescent="0.3">
      <c r="B2028" s="101" t="s">
        <v>881</v>
      </c>
      <c r="R2028" s="216" t="str">
        <f t="shared" si="31"/>
        <v>competency interview</v>
      </c>
    </row>
    <row r="2029" spans="2:18" hidden="1" x14ac:dyDescent="0.3">
      <c r="B2029" s="101" t="s">
        <v>882</v>
      </c>
      <c r="R2029" s="216" t="str">
        <f t="shared" si="31"/>
        <v>medical residency interview</v>
      </c>
    </row>
    <row r="2030" spans="2:18" hidden="1" x14ac:dyDescent="0.3">
      <c r="B2030" s="101" t="s">
        <v>883</v>
      </c>
      <c r="R2030" s="216" t="str">
        <f t="shared" si="31"/>
        <v>postgrad interview</v>
      </c>
    </row>
    <row r="2031" spans="2:18" hidden="1" x14ac:dyDescent="0.3">
      <c r="B2031" s="101" t="s">
        <v>884</v>
      </c>
      <c r="R2031" s="216" t="str">
        <f t="shared" si="31"/>
        <v>PhD program interview</v>
      </c>
    </row>
    <row r="2032" spans="2:18" hidden="1" x14ac:dyDescent="0.3">
      <c r="B2032" s="101" t="s">
        <v>644</v>
      </c>
      <c r="R2032" s="216" t="str">
        <f t="shared" si="31"/>
        <v>Qs to ask interviewer</v>
      </c>
    </row>
    <row r="2033" spans="2:25" hidden="1" x14ac:dyDescent="0.3">
      <c r="B2033" s="101" t="s">
        <v>645</v>
      </c>
      <c r="R2033" s="216" t="str">
        <f t="shared" si="31"/>
        <v>remote work interview</v>
      </c>
    </row>
    <row r="2034" spans="2:25" hidden="1" x14ac:dyDescent="0.3">
      <c r="B2034" s="101" t="s">
        <v>645</v>
      </c>
      <c r="R2034" s="216" t="str">
        <f t="shared" si="31"/>
        <v>[exit or stay interview]</v>
      </c>
    </row>
    <row r="2035" spans="2:25" hidden="1" x14ac:dyDescent="0.3"/>
    <row r="2036" spans="2:25" hidden="1" x14ac:dyDescent="0.3"/>
    <row r="2037" spans="2:25" hidden="1" x14ac:dyDescent="0.3"/>
    <row r="2038" spans="2:25" hidden="1" x14ac:dyDescent="0.3"/>
    <row r="2039" spans="2:25" hidden="1" x14ac:dyDescent="0.3">
      <c r="C2039" s="1" t="s">
        <v>656</v>
      </c>
    </row>
    <row r="2040" spans="2:25" hidden="1" x14ac:dyDescent="0.3">
      <c r="C2040" s="1" t="s">
        <v>657</v>
      </c>
    </row>
    <row r="2041" spans="2:25" hidden="1" x14ac:dyDescent="0.3">
      <c r="C2041" s="1" t="s">
        <v>658</v>
      </c>
    </row>
    <row r="2042" spans="2:25" hidden="1" x14ac:dyDescent="0.3">
      <c r="C2042" s="1" t="s">
        <v>659</v>
      </c>
    </row>
    <row r="2043" spans="2:25" hidden="1" x14ac:dyDescent="0.3"/>
    <row r="2044" spans="2:25" ht="15.5" hidden="1" x14ac:dyDescent="0.45">
      <c r="B2044" s="60" t="s">
        <v>42</v>
      </c>
      <c r="C2044" s="48" t="str">
        <f>IF(F497=$C$1675,C2045,IF(F497=$C$1676,C2046,IF(F497=$C$1677,C2047,IF(F497=$C$1678,C2048,""))))</f>
        <v/>
      </c>
      <c r="E2044" s="48" t="str">
        <f>IF(F497=$C$1675,C2049,IF(F497=$C$1676,C2050,IF(F497=$C$1677,C2051,IF(F497=$C$1678,C2052,""))))</f>
        <v/>
      </c>
    </row>
    <row r="2045" spans="2:25" hidden="1" x14ac:dyDescent="0.3">
      <c r="B2045" s="168" t="s">
        <v>660</v>
      </c>
      <c r="C2045" s="1" t="str">
        <f t="shared" ref="C2045:C2052" si="32">IF($C$4=$C$1332,E2045,IF($C$4=$C$1333,F2045,IF($C$4=$C$1334,G2045,IF($C$4=$C$1335,H2045,IF($C$4=$C$1336,I2045,IF($C$4=$C$1337,J2045,IF($C$4=$C$1338,K2045,IF($C$4=$C$1339,L2045,IF($C$4=$C$1340,M2045,IF($C$4=$C$1341,N2045,IF($C$4=$G$1340,O2045,"")))))))))))</f>
        <v>"I have no disagreements or fights with any of my colleagues, because I get along with everyone. I'm very harmonious at work."</v>
      </c>
      <c r="D2045" s="86" t="s">
        <v>148</v>
      </c>
      <c r="E2045" s="86" t="s">
        <v>885</v>
      </c>
      <c r="F2045" s="86" t="s">
        <v>662</v>
      </c>
      <c r="G2045" s="86" t="s">
        <v>662</v>
      </c>
      <c r="H2045" s="86" t="s">
        <v>662</v>
      </c>
      <c r="I2045" s="86" t="s">
        <v>662</v>
      </c>
      <c r="J2045" s="86" t="s">
        <v>662</v>
      </c>
      <c r="K2045" s="86" t="s">
        <v>662</v>
      </c>
      <c r="L2045" s="86" t="s">
        <v>662</v>
      </c>
      <c r="M2045" s="86" t="s">
        <v>662</v>
      </c>
      <c r="N2045" s="86" t="s">
        <v>662</v>
      </c>
      <c r="O2045" s="86"/>
      <c r="P2045" s="172"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2045" s="172" t="s">
        <v>663</v>
      </c>
      <c r="R2045" s="172" t="s">
        <v>664</v>
      </c>
      <c r="S2045" s="172" t="s">
        <v>665</v>
      </c>
      <c r="T2045" s="172" t="s">
        <v>666</v>
      </c>
      <c r="U2045" s="172" t="s">
        <v>667</v>
      </c>
      <c r="V2045" s="172" t="s">
        <v>668</v>
      </c>
      <c r="W2045" s="172" t="s">
        <v>669</v>
      </c>
      <c r="X2045" s="172" t="s">
        <v>670</v>
      </c>
      <c r="Y2045" s="172" t="s">
        <v>671</v>
      </c>
    </row>
    <row r="2046" spans="2:25" hidden="1" x14ac:dyDescent="0.3">
      <c r="B2046" s="168" t="s">
        <v>673</v>
      </c>
      <c r="C2046" s="1" t="str">
        <f t="shared" si="32"/>
        <v>"I try to share my point of view at meetings, but get talked over a lot. I want to contribute to the solution because I know the more of us give input the better the solution will be."</v>
      </c>
      <c r="D2046" s="86" t="s">
        <v>148</v>
      </c>
      <c r="E2046" s="86" t="s">
        <v>886</v>
      </c>
      <c r="F2046" s="86" t="s">
        <v>674</v>
      </c>
      <c r="G2046" s="86" t="s">
        <v>674</v>
      </c>
      <c r="H2046" s="86" t="s">
        <v>674</v>
      </c>
      <c r="I2046" s="86" t="s">
        <v>674</v>
      </c>
      <c r="J2046" s="86" t="s">
        <v>674</v>
      </c>
      <c r="K2046" s="86" t="s">
        <v>674</v>
      </c>
      <c r="L2046" s="86" t="s">
        <v>674</v>
      </c>
      <c r="M2046" s="86" t="s">
        <v>674</v>
      </c>
      <c r="N2046" s="86" t="s">
        <v>674</v>
      </c>
      <c r="O2046" s="86" t="s">
        <v>148</v>
      </c>
      <c r="P2046" s="172" t="str">
        <f>CONCATENATE("''I look forward to working for ",$E$101,". This will be a good opportunity to move forward in my career while learning to serve your customers' needs. ...")</f>
        <v>''I look forward to working for . This will be a good opportunity to move forward in my career while learning to serve your customers' needs. ...</v>
      </c>
      <c r="Q2046" s="172" t="s">
        <v>675</v>
      </c>
      <c r="R2046" s="172" t="s">
        <v>676</v>
      </c>
      <c r="S2046" s="172" t="s">
        <v>677</v>
      </c>
      <c r="T2046" s="172" t="s">
        <v>678</v>
      </c>
      <c r="U2046" s="172" t="s">
        <v>679</v>
      </c>
      <c r="V2046" s="172" t="s">
        <v>680</v>
      </c>
      <c r="W2046" s="172" t="s">
        <v>681</v>
      </c>
      <c r="X2046" s="172" t="s">
        <v>682</v>
      </c>
      <c r="Y2046" s="172" t="s">
        <v>683</v>
      </c>
    </row>
    <row r="2047" spans="2:25" hidden="1" x14ac:dyDescent="0.3">
      <c r="B2047" s="168" t="s">
        <v>685</v>
      </c>
      <c r="C2047" s="1" t="str">
        <f t="shared" si="32"/>
        <v>"I told my coworker that the standard was recently raised, but she wouldn't listen. She insisted we do it the same as before since she never got the memo. I went along but looked up the revision, and then I showed it to her without embarrasing her. She even thanked me."</v>
      </c>
      <c r="D2047" s="86" t="s">
        <v>148</v>
      </c>
      <c r="E2047" s="86" t="s">
        <v>887</v>
      </c>
      <c r="F2047" s="86" t="s">
        <v>686</v>
      </c>
      <c r="G2047" s="86" t="s">
        <v>686</v>
      </c>
      <c r="H2047" s="86" t="s">
        <v>686</v>
      </c>
      <c r="I2047" s="86" t="s">
        <v>686</v>
      </c>
      <c r="J2047" s="86" t="s">
        <v>686</v>
      </c>
      <c r="K2047" s="86" t="s">
        <v>686</v>
      </c>
      <c r="L2047" s="86" t="s">
        <v>686</v>
      </c>
      <c r="M2047" s="86" t="s">
        <v>686</v>
      </c>
      <c r="N2047" s="86" t="s">
        <v>686</v>
      </c>
      <c r="O2047" s="86" t="s">
        <v>148</v>
      </c>
      <c r="P2047" s="172"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2047" s="172" t="s">
        <v>687</v>
      </c>
      <c r="R2047" s="172" t="s">
        <v>688</v>
      </c>
      <c r="S2047" s="172" t="s">
        <v>689</v>
      </c>
      <c r="T2047" s="172" t="s">
        <v>690</v>
      </c>
      <c r="U2047" s="172" t="s">
        <v>691</v>
      </c>
      <c r="V2047" s="172" t="s">
        <v>692</v>
      </c>
      <c r="W2047" s="172" t="s">
        <v>693</v>
      </c>
      <c r="X2047" s="172" t="s">
        <v>694</v>
      </c>
      <c r="Y2047" s="172" t="s">
        <v>695</v>
      </c>
    </row>
    <row r="2048" spans="2:25" hidden="1" x14ac:dyDescent="0.3">
      <c r="B2048" s="168" t="s">
        <v>697</v>
      </c>
      <c r="C2048" s="1" t="str">
        <f t="shared" si="32"/>
        <v>"I introduced an improvement but got pushback from the team. I invited each to be specific about their objections and listened empathetically. I agreed to delay the idea until we could reach consensus on the likely impact it could have. As a result, we became a more cohesive team."</v>
      </c>
      <c r="D2048" s="86" t="s">
        <v>148</v>
      </c>
      <c r="E2048" s="86" t="s">
        <v>888</v>
      </c>
      <c r="F2048" s="86" t="s">
        <v>698</v>
      </c>
      <c r="G2048" s="86" t="s">
        <v>698</v>
      </c>
      <c r="H2048" s="86" t="s">
        <v>698</v>
      </c>
      <c r="I2048" s="86" t="s">
        <v>698</v>
      </c>
      <c r="J2048" s="86" t="s">
        <v>698</v>
      </c>
      <c r="K2048" s="86" t="s">
        <v>698</v>
      </c>
      <c r="L2048" s="86" t="s">
        <v>698</v>
      </c>
      <c r="M2048" s="86" t="s">
        <v>698</v>
      </c>
      <c r="N2048" s="86" t="s">
        <v>698</v>
      </c>
      <c r="O2048" s="86" t="s">
        <v>148</v>
      </c>
      <c r="P2048" s="172"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2048" s="172" t="s">
        <v>699</v>
      </c>
      <c r="R2048" s="172" t="s">
        <v>700</v>
      </c>
      <c r="S2048" s="172" t="s">
        <v>701</v>
      </c>
      <c r="T2048" s="172" t="s">
        <v>702</v>
      </c>
      <c r="U2048" s="172" t="s">
        <v>703</v>
      </c>
      <c r="V2048" s="172" t="s">
        <v>704</v>
      </c>
      <c r="W2048" s="172" t="s">
        <v>705</v>
      </c>
      <c r="X2048" s="172" t="s">
        <v>706</v>
      </c>
      <c r="Y2048" s="172" t="s">
        <v>707</v>
      </c>
    </row>
    <row r="2049" spans="1:22" hidden="1" x14ac:dyDescent="0.3">
      <c r="B2049" s="173" t="str">
        <f>B2045</f>
        <v>poor</v>
      </c>
      <c r="C2049" s="1" t="str">
        <f t="shared" si="32"/>
        <v>POOR: EVERYONE HAS A DIFFERENT POINT OF VIEW, NOT SHARING YOURS LACKS TEAMWORK SKILL</v>
      </c>
      <c r="D2049" s="86" t="s">
        <v>148</v>
      </c>
      <c r="E2049" s="1" t="s">
        <v>889</v>
      </c>
      <c r="F2049" s="1" t="s">
        <v>710</v>
      </c>
      <c r="G2049" s="1" t="s">
        <v>710</v>
      </c>
      <c r="H2049" s="1" t="s">
        <v>710</v>
      </c>
      <c r="I2049" s="1" t="s">
        <v>710</v>
      </c>
      <c r="J2049" s="1" t="s">
        <v>710</v>
      </c>
      <c r="K2049" s="1" t="s">
        <v>710</v>
      </c>
      <c r="L2049" s="1" t="s">
        <v>710</v>
      </c>
      <c r="M2049" s="1" t="s">
        <v>710</v>
      </c>
      <c r="N2049" s="1" t="s">
        <v>710</v>
      </c>
      <c r="O2049" s="86" t="s">
        <v>148</v>
      </c>
    </row>
    <row r="2050" spans="1:22" hidden="1" x14ac:dyDescent="0.3">
      <c r="B2050" s="173" t="str">
        <f>B2046</f>
        <v>okay</v>
      </c>
      <c r="C2050" s="1" t="str">
        <f t="shared" si="32"/>
        <v>OKAY: REVEALS A LACK OF ASSERTIVENESS, BUT RECOGNIZES VALUE OF TEAM SYNERGY</v>
      </c>
      <c r="D2050" s="86" t="s">
        <v>148</v>
      </c>
      <c r="E2050" s="1" t="s">
        <v>890</v>
      </c>
      <c r="F2050" s="1" t="s">
        <v>710</v>
      </c>
      <c r="G2050" s="1" t="s">
        <v>710</v>
      </c>
      <c r="H2050" s="1" t="s">
        <v>710</v>
      </c>
      <c r="I2050" s="1" t="s">
        <v>710</v>
      </c>
      <c r="J2050" s="1" t="s">
        <v>710</v>
      </c>
      <c r="K2050" s="1" t="s">
        <v>710</v>
      </c>
      <c r="L2050" s="1" t="s">
        <v>710</v>
      </c>
      <c r="M2050" s="1" t="s">
        <v>710</v>
      </c>
      <c r="N2050" s="1" t="s">
        <v>710</v>
      </c>
      <c r="O2050" s="86" t="s">
        <v>148</v>
      </c>
    </row>
    <row r="2051" spans="1:22" hidden="1" x14ac:dyDescent="0.3">
      <c r="B2051" s="173" t="str">
        <f>B2047</f>
        <v>good</v>
      </c>
      <c r="C2051" s="1" t="str">
        <f t="shared" si="32"/>
        <v>GOOD: VERY SPECIFIC ON DISAGREEMENT BUT FOCUS MORE ON TEAM SKILLS OF HANDLING DISAGREEMENT</v>
      </c>
      <c r="D2051" s="86" t="s">
        <v>148</v>
      </c>
      <c r="E2051" s="1" t="s">
        <v>891</v>
      </c>
      <c r="F2051" s="1" t="s">
        <v>710</v>
      </c>
      <c r="G2051" s="1" t="s">
        <v>710</v>
      </c>
      <c r="H2051" s="1" t="s">
        <v>710</v>
      </c>
      <c r="I2051" s="1" t="s">
        <v>710</v>
      </c>
      <c r="J2051" s="1" t="s">
        <v>710</v>
      </c>
      <c r="K2051" s="1" t="s">
        <v>710</v>
      </c>
      <c r="L2051" s="1" t="s">
        <v>710</v>
      </c>
      <c r="M2051" s="1" t="s">
        <v>710</v>
      </c>
      <c r="N2051" s="1" t="s">
        <v>710</v>
      </c>
      <c r="O2051" s="86" t="s">
        <v>148</v>
      </c>
    </row>
    <row r="2052" spans="1:22" hidden="1" x14ac:dyDescent="0.3">
      <c r="B2052" s="173" t="str">
        <f>B2048</f>
        <v>excellent</v>
      </c>
      <c r="C2052" s="1" t="str">
        <f t="shared" si="32"/>
        <v>EXCELLENT: GREAT RELEVANT DETAILS, GREAT TO LISTEN, VALUE TO EMPLOYER OF TEAM COHESION</v>
      </c>
      <c r="D2052" s="86" t="s">
        <v>148</v>
      </c>
      <c r="E2052" s="1" t="s">
        <v>892</v>
      </c>
      <c r="F2052" s="1" t="s">
        <v>710</v>
      </c>
      <c r="G2052" s="1" t="s">
        <v>710</v>
      </c>
      <c r="H2052" s="1" t="s">
        <v>710</v>
      </c>
      <c r="I2052" s="1" t="s">
        <v>710</v>
      </c>
      <c r="J2052" s="1" t="s">
        <v>710</v>
      </c>
      <c r="K2052" s="1" t="s">
        <v>710</v>
      </c>
      <c r="L2052" s="1" t="s">
        <v>710</v>
      </c>
      <c r="M2052" s="1" t="s">
        <v>710</v>
      </c>
      <c r="N2052" s="1" t="s">
        <v>710</v>
      </c>
      <c r="O2052" s="86" t="s">
        <v>148</v>
      </c>
    </row>
    <row r="2053" spans="1:22" ht="22" hidden="1" x14ac:dyDescent="0.65">
      <c r="A2053" s="206"/>
      <c r="B2053" s="207" t="s">
        <v>893</v>
      </c>
      <c r="C2053" s="79"/>
      <c r="D2053" s="79"/>
      <c r="E2053" s="79"/>
      <c r="F2053" s="79"/>
      <c r="G2053" s="79"/>
      <c r="H2053" s="80"/>
      <c r="I2053" s="79"/>
      <c r="J2053" s="79"/>
      <c r="K2053" s="79"/>
      <c r="L2053" s="79"/>
      <c r="M2053" s="79"/>
      <c r="N2053" s="206"/>
    </row>
    <row r="2054" spans="1:22" ht="14.5" hidden="1" x14ac:dyDescent="0.35">
      <c r="B2054" s="208" t="str">
        <f>B510</f>
        <v>How would your coworkers describe you?</v>
      </c>
    </row>
    <row r="2055" spans="1:22" hidden="1" x14ac:dyDescent="0.3">
      <c r="B2055" s="209" t="str">
        <f>B511</f>
        <v>Or perhaps they will ask a similar question like...</v>
      </c>
    </row>
    <row r="2056" spans="1:22" ht="14.5" hidden="1" x14ac:dyDescent="0.35">
      <c r="B2056" s="208" t="str">
        <f>B512</f>
        <v>How would your most recent supervisor describe you?</v>
      </c>
    </row>
    <row r="2057" spans="1:22" hidden="1" x14ac:dyDescent="0.3"/>
    <row r="2058" spans="1:22" ht="14.5" hidden="1" thickBot="1" x14ac:dyDescent="0.35">
      <c r="B2058" s="210" t="str">
        <f>B514</f>
        <v>Key insight into this question</v>
      </c>
    </row>
    <row r="2059" spans="1:22" ht="13.5" hidden="1" thickBot="1" x14ac:dyDescent="0.35">
      <c r="B2059" s="211" t="str">
        <f>IF($C$4=$C$1332,B2061,IF($C$4=$C$1333,B2062,IF($C$4=$C$1334,B2063,IF($C$4=$C$1335,B2064,IF($C$4=$C$1336,B2065,IF($C$4=$C$1337,B2066,IF($C$4=$C$1338,B2067,IF($C$4=$C$1339,B2068,IF($C$4=$C$1340,B2069,IF($C$4=$C$1341,B2070,IF($C$4=$G$1340,B2071,"")))))))))))</f>
        <v>This puts in the third person paraphrasing or quoting your teammates' views of you. It can sound less partial and not risk sounding like you're boasting.</v>
      </c>
      <c r="C2059" s="212"/>
      <c r="D2059" s="212"/>
      <c r="E2059" s="212"/>
      <c r="F2059" s="212"/>
      <c r="G2059" s="212"/>
      <c r="H2059" s="213"/>
      <c r="I2059" s="212"/>
      <c r="J2059" s="212"/>
      <c r="K2059" s="212"/>
      <c r="L2059" s="212"/>
      <c r="M2059" s="212"/>
      <c r="N2059" s="214"/>
      <c r="O2059" s="212"/>
      <c r="P2059" s="212"/>
      <c r="Q2059" s="215"/>
    </row>
    <row r="2060" spans="1:22" hidden="1" x14ac:dyDescent="0.3"/>
    <row r="2061" spans="1:22" hidden="1" x14ac:dyDescent="0.3">
      <c r="B2061" s="101" t="s">
        <v>894</v>
      </c>
      <c r="R2061" s="216" t="str">
        <f>R2009</f>
        <v>standard job interview by HR</v>
      </c>
    </row>
    <row r="2062" spans="1:22" hidden="1" x14ac:dyDescent="0.3">
      <c r="B2062" s="101" t="s">
        <v>895</v>
      </c>
      <c r="R2062" s="216" t="str">
        <f t="shared" ref="R2062:R2071" si="33">R2010</f>
        <v>behavioral interview</v>
      </c>
      <c r="V2062" s="101" t="s">
        <v>896</v>
      </c>
    </row>
    <row r="2063" spans="1:22" hidden="1" x14ac:dyDescent="0.3">
      <c r="B2063" s="101" t="s">
        <v>897</v>
      </c>
      <c r="R2063" s="216" t="str">
        <f t="shared" si="33"/>
        <v>situational interview</v>
      </c>
    </row>
    <row r="2064" spans="1:22" hidden="1" x14ac:dyDescent="0.3">
      <c r="B2064" s="101" t="s">
        <v>898</v>
      </c>
      <c r="R2064" s="216" t="str">
        <f t="shared" si="33"/>
        <v>motivational interview</v>
      </c>
    </row>
    <row r="2065" spans="2:18" hidden="1" x14ac:dyDescent="0.3">
      <c r="B2065" s="101" t="s">
        <v>899</v>
      </c>
      <c r="R2065" s="216" t="str">
        <f t="shared" si="33"/>
        <v>competency interview</v>
      </c>
    </row>
    <row r="2066" spans="2:18" hidden="1" x14ac:dyDescent="0.3">
      <c r="B2066" s="101" t="s">
        <v>900</v>
      </c>
      <c r="R2066" s="216" t="str">
        <f t="shared" si="33"/>
        <v>medical residency interview</v>
      </c>
    </row>
    <row r="2067" spans="2:18" hidden="1" x14ac:dyDescent="0.3">
      <c r="B2067" s="101" t="s">
        <v>901</v>
      </c>
      <c r="R2067" s="216" t="str">
        <f t="shared" si="33"/>
        <v>postgrad interview</v>
      </c>
    </row>
    <row r="2068" spans="2:18" hidden="1" x14ac:dyDescent="0.3">
      <c r="B2068" s="101" t="s">
        <v>902</v>
      </c>
      <c r="R2068" s="216" t="str">
        <f t="shared" si="33"/>
        <v>PhD program interview</v>
      </c>
    </row>
    <row r="2069" spans="2:18" hidden="1" x14ac:dyDescent="0.3">
      <c r="B2069" s="101" t="s">
        <v>644</v>
      </c>
      <c r="R2069" s="216" t="str">
        <f t="shared" si="33"/>
        <v>Qs to ask interviewer</v>
      </c>
    </row>
    <row r="2070" spans="2:18" hidden="1" x14ac:dyDescent="0.3">
      <c r="B2070" s="101" t="s">
        <v>645</v>
      </c>
      <c r="R2070" s="216" t="str">
        <f t="shared" si="33"/>
        <v>remote work interview</v>
      </c>
    </row>
    <row r="2071" spans="2:18" hidden="1" x14ac:dyDescent="0.3">
      <c r="B2071" s="101" t="s">
        <v>645</v>
      </c>
      <c r="R2071" s="216" t="str">
        <f t="shared" si="33"/>
        <v>[exit or stay interview]</v>
      </c>
    </row>
    <row r="2072" spans="2:18" hidden="1" x14ac:dyDescent="0.3"/>
    <row r="2073" spans="2:18" ht="14.5" hidden="1" thickBot="1" x14ac:dyDescent="0.35">
      <c r="B2073" s="210" t="str">
        <f>B517</f>
        <v>What the interviewer typically looks for in your answer to this question</v>
      </c>
    </row>
    <row r="2074" spans="2:18" ht="13.5" hidden="1" thickBot="1" x14ac:dyDescent="0.35">
      <c r="B2074" s="211" t="str">
        <f>IF($C$4=$C$1332,B2076,IF($C$4=$C$1333,B2077,IF($C$4=$C$1334,B2078,IF($C$4=$C$1335,B2079,IF($C$4=$C$1336,B2080,IF($C$4=$C$1337,B2081,IF($C$4=$C$1338,B2082,IF($C$4=$C$1339,B2083,IF($C$4=$C$1340,B2084,IF($C$4=$C$1341,B2085,IF($C$4=$G$1340,B2086,"")))))))))))</f>
        <v>TIP: Ask your current coworkers for feedback to your current work, then use it to answer this question. They never have to know you are seeking another job. You will sound more certain when quoting their actual words than trying to paraphrase what you think they might say.</v>
      </c>
      <c r="C2074" s="212"/>
      <c r="D2074" s="212"/>
      <c r="E2074" s="212"/>
      <c r="F2074" s="212"/>
      <c r="G2074" s="212"/>
      <c r="H2074" s="213"/>
      <c r="I2074" s="212"/>
      <c r="J2074" s="212"/>
      <c r="K2074" s="212"/>
      <c r="L2074" s="212"/>
      <c r="M2074" s="212"/>
      <c r="N2074" s="214"/>
      <c r="O2074" s="212"/>
      <c r="P2074" s="212"/>
      <c r="Q2074" s="215"/>
    </row>
    <row r="2075" spans="2:18" hidden="1" x14ac:dyDescent="0.3"/>
    <row r="2076" spans="2:18" hidden="1" x14ac:dyDescent="0.3">
      <c r="B2076" s="101" t="s">
        <v>903</v>
      </c>
      <c r="R2076" s="216" t="str">
        <f>R2061</f>
        <v>standard job interview by HR</v>
      </c>
    </row>
    <row r="2077" spans="2:18" hidden="1" x14ac:dyDescent="0.3">
      <c r="B2077" s="101" t="s">
        <v>904</v>
      </c>
      <c r="R2077" s="216" t="str">
        <f>R2062</f>
        <v>behavioral interview</v>
      </c>
    </row>
    <row r="2078" spans="2:18" hidden="1" x14ac:dyDescent="0.3">
      <c r="B2078" s="101" t="s">
        <v>905</v>
      </c>
      <c r="Q2078" s="216"/>
      <c r="R2078" s="216" t="str">
        <f t="shared" ref="R2078:R2086" si="34">R2063</f>
        <v>situational interview</v>
      </c>
    </row>
    <row r="2079" spans="2:18" hidden="1" x14ac:dyDescent="0.3">
      <c r="B2079" s="101" t="s">
        <v>906</v>
      </c>
      <c r="R2079" s="216" t="str">
        <f t="shared" si="34"/>
        <v>motivational interview</v>
      </c>
    </row>
    <row r="2080" spans="2:18" hidden="1" x14ac:dyDescent="0.3">
      <c r="B2080" s="101" t="s">
        <v>907</v>
      </c>
      <c r="R2080" s="216" t="str">
        <f t="shared" si="34"/>
        <v>competency interview</v>
      </c>
    </row>
    <row r="2081" spans="2:18" hidden="1" x14ac:dyDescent="0.3">
      <c r="B2081" s="101" t="s">
        <v>908</v>
      </c>
      <c r="R2081" s="216" t="str">
        <f t="shared" si="34"/>
        <v>medical residency interview</v>
      </c>
    </row>
    <row r="2082" spans="2:18" hidden="1" x14ac:dyDescent="0.3">
      <c r="B2082" s="101" t="s">
        <v>909</v>
      </c>
      <c r="R2082" s="216" t="str">
        <f t="shared" si="34"/>
        <v>postgrad interview</v>
      </c>
    </row>
    <row r="2083" spans="2:18" hidden="1" x14ac:dyDescent="0.3">
      <c r="B2083" s="101" t="s">
        <v>910</v>
      </c>
      <c r="R2083" s="216" t="str">
        <f t="shared" si="34"/>
        <v>PhD program interview</v>
      </c>
    </row>
    <row r="2084" spans="2:18" hidden="1" x14ac:dyDescent="0.3">
      <c r="B2084" s="101" t="s">
        <v>644</v>
      </c>
      <c r="R2084" s="216" t="str">
        <f t="shared" si="34"/>
        <v>Qs to ask interviewer</v>
      </c>
    </row>
    <row r="2085" spans="2:18" hidden="1" x14ac:dyDescent="0.3">
      <c r="B2085" s="101" t="s">
        <v>645</v>
      </c>
      <c r="R2085" s="216" t="str">
        <f t="shared" si="34"/>
        <v>remote work interview</v>
      </c>
    </row>
    <row r="2086" spans="2:18" hidden="1" x14ac:dyDescent="0.3">
      <c r="B2086" s="101" t="s">
        <v>645</v>
      </c>
      <c r="R2086" s="216" t="str">
        <f t="shared" si="34"/>
        <v>[exit or stay interview]</v>
      </c>
    </row>
    <row r="2087" spans="2:18" hidden="1" x14ac:dyDescent="0.3"/>
    <row r="2088" spans="2:18" hidden="1" x14ac:dyDescent="0.3"/>
    <row r="2089" spans="2:18" hidden="1" x14ac:dyDescent="0.3"/>
    <row r="2090" spans="2:18" hidden="1" x14ac:dyDescent="0.3"/>
    <row r="2091" spans="2:18" hidden="1" x14ac:dyDescent="0.3">
      <c r="C2091" s="1" t="s">
        <v>656</v>
      </c>
    </row>
    <row r="2092" spans="2:18" hidden="1" x14ac:dyDescent="0.3">
      <c r="C2092" s="1" t="s">
        <v>657</v>
      </c>
    </row>
    <row r="2093" spans="2:18" hidden="1" x14ac:dyDescent="0.3">
      <c r="C2093" s="1" t="s">
        <v>658</v>
      </c>
    </row>
    <row r="2094" spans="2:18" hidden="1" x14ac:dyDescent="0.3">
      <c r="C2094" s="1" t="s">
        <v>659</v>
      </c>
    </row>
    <row r="2095" spans="2:18" hidden="1" x14ac:dyDescent="0.3"/>
    <row r="2096" spans="2:18" ht="15.5" hidden="1" x14ac:dyDescent="0.45">
      <c r="B2096" s="60" t="s">
        <v>43</v>
      </c>
      <c r="C2096" s="48" t="str">
        <f>IF(F534=$C$1675,C2097,IF(F534=$C$1676,C2098,IF(F534=$C$1677,C2099,IF(F534=$C$1678,C2100,""))))</f>
        <v/>
      </c>
      <c r="E2096" s="48" t="str">
        <f>IF(F534=$C$1675,C2101,IF(F534=$C$1676,C2102,IF(F534=$C$1677,C2103,IF(F534=$C$1678,C2104,""))))</f>
        <v/>
      </c>
    </row>
    <row r="2097" spans="1:25" hidden="1" x14ac:dyDescent="0.3">
      <c r="B2097" s="168" t="s">
        <v>660</v>
      </c>
      <c r="C2097" s="1" t="str">
        <f t="shared" ref="C2097:C2104" si="35">IF($C$4=$C$1332,E2097,IF($C$4=$C$1333,F2097,IF($C$4=$C$1334,G2097,IF($C$4=$C$1335,H2097,IF($C$4=$C$1336,I2097,IF($C$4=$C$1337,J2097,IF($C$4=$C$1338,K2097,IF($C$4=$C$1339,L2097,IF($C$4=$C$1340,M2097,IF($C$4=$C$1341,N2097,IF($C$4=$G$1340,O2097,"")))))))))))</f>
        <v>"They would say I am a hard worker. And probably say I am easy to get along with. They might even say I love the work we do together."</v>
      </c>
      <c r="D2097" s="86" t="s">
        <v>148</v>
      </c>
      <c r="E2097" s="86" t="s">
        <v>911</v>
      </c>
      <c r="F2097" s="86" t="s">
        <v>662</v>
      </c>
      <c r="G2097" s="86" t="s">
        <v>662</v>
      </c>
      <c r="H2097" s="86" t="s">
        <v>662</v>
      </c>
      <c r="I2097" s="86" t="s">
        <v>662</v>
      </c>
      <c r="J2097" s="86" t="s">
        <v>662</v>
      </c>
      <c r="K2097" s="86" t="s">
        <v>662</v>
      </c>
      <c r="L2097" s="86" t="s">
        <v>662</v>
      </c>
      <c r="M2097" s="86" t="s">
        <v>662</v>
      </c>
      <c r="N2097" s="86" t="s">
        <v>662</v>
      </c>
      <c r="O2097" s="86"/>
      <c r="P2097" s="172"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2097" s="172" t="s">
        <v>663</v>
      </c>
      <c r="R2097" s="172" t="s">
        <v>664</v>
      </c>
      <c r="S2097" s="172" t="s">
        <v>665</v>
      </c>
      <c r="T2097" s="172" t="s">
        <v>666</v>
      </c>
      <c r="U2097" s="172" t="s">
        <v>667</v>
      </c>
      <c r="V2097" s="172" t="s">
        <v>668</v>
      </c>
      <c r="W2097" s="172" t="s">
        <v>669</v>
      </c>
      <c r="X2097" s="172" t="s">
        <v>670</v>
      </c>
      <c r="Y2097" s="172" t="s">
        <v>671</v>
      </c>
    </row>
    <row r="2098" spans="1:25" hidden="1" x14ac:dyDescent="0.3">
      <c r="B2098" s="168" t="s">
        <v>673</v>
      </c>
      <c r="C2098" s="1" t="str">
        <f t="shared" si="35"/>
        <v>"They would say I'm a good worker, that I make their life at work more enjoyable. They would also tell you that I am always helpful, since I am the one every goes to kindly find out how something is done correctly."</v>
      </c>
      <c r="D2098" s="86" t="s">
        <v>148</v>
      </c>
      <c r="E2098" s="86" t="s">
        <v>912</v>
      </c>
      <c r="F2098" s="86" t="s">
        <v>674</v>
      </c>
      <c r="G2098" s="86" t="s">
        <v>674</v>
      </c>
      <c r="H2098" s="86" t="s">
        <v>674</v>
      </c>
      <c r="I2098" s="86" t="s">
        <v>674</v>
      </c>
      <c r="J2098" s="86" t="s">
        <v>674</v>
      </c>
      <c r="K2098" s="86" t="s">
        <v>674</v>
      </c>
      <c r="L2098" s="86" t="s">
        <v>674</v>
      </c>
      <c r="M2098" s="86" t="s">
        <v>674</v>
      </c>
      <c r="N2098" s="86" t="s">
        <v>674</v>
      </c>
      <c r="O2098" s="86" t="s">
        <v>148</v>
      </c>
      <c r="P2098" s="172" t="str">
        <f>CONCATENATE("''I look forward to working for ",$E$101,". This will be a good opportunity to move forward in my career while learning to serve your customers' needs. ...")</f>
        <v>''I look forward to working for . This will be a good opportunity to move forward in my career while learning to serve your customers' needs. ...</v>
      </c>
      <c r="Q2098" s="172" t="s">
        <v>675</v>
      </c>
      <c r="R2098" s="172" t="s">
        <v>676</v>
      </c>
      <c r="S2098" s="172" t="s">
        <v>677</v>
      </c>
      <c r="T2098" s="172" t="s">
        <v>678</v>
      </c>
      <c r="U2098" s="172" t="s">
        <v>679</v>
      </c>
      <c r="V2098" s="172" t="s">
        <v>680</v>
      </c>
      <c r="W2098" s="172" t="s">
        <v>681</v>
      </c>
      <c r="X2098" s="172" t="s">
        <v>682</v>
      </c>
      <c r="Y2098" s="172" t="s">
        <v>683</v>
      </c>
    </row>
    <row r="2099" spans="1:25" hidden="1" x14ac:dyDescent="0.3">
      <c r="B2099" s="168" t="s">
        <v>685</v>
      </c>
      <c r="C2099" s="1" t="str">
        <f t="shared" si="35"/>
        <v>"I am good at what I do, they would say. One of them even told me last week that I made their work much easier because I always caught their errors without embarrassing her. Not sure what else they'd say."</v>
      </c>
      <c r="D2099" s="86" t="s">
        <v>148</v>
      </c>
      <c r="E2099" s="86" t="s">
        <v>913</v>
      </c>
      <c r="F2099" s="86" t="s">
        <v>686</v>
      </c>
      <c r="G2099" s="86" t="s">
        <v>686</v>
      </c>
      <c r="H2099" s="86" t="s">
        <v>686</v>
      </c>
      <c r="I2099" s="86" t="s">
        <v>686</v>
      </c>
      <c r="J2099" s="86" t="s">
        <v>686</v>
      </c>
      <c r="K2099" s="86" t="s">
        <v>686</v>
      </c>
      <c r="L2099" s="86" t="s">
        <v>686</v>
      </c>
      <c r="M2099" s="86" t="s">
        <v>686</v>
      </c>
      <c r="N2099" s="86" t="s">
        <v>686</v>
      </c>
      <c r="O2099" s="86" t="s">
        <v>148</v>
      </c>
      <c r="P2099" s="172"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2099" s="172" t="s">
        <v>687</v>
      </c>
      <c r="R2099" s="172" t="s">
        <v>688</v>
      </c>
      <c r="S2099" s="172" t="s">
        <v>689</v>
      </c>
      <c r="T2099" s="172" t="s">
        <v>690</v>
      </c>
      <c r="U2099" s="172" t="s">
        <v>691</v>
      </c>
      <c r="V2099" s="172" t="s">
        <v>692</v>
      </c>
      <c r="W2099" s="172" t="s">
        <v>693</v>
      </c>
      <c r="X2099" s="172" t="s">
        <v>694</v>
      </c>
      <c r="Y2099" s="172" t="s">
        <v>695</v>
      </c>
    </row>
    <row r="2100" spans="1:25" hidden="1" x14ac:dyDescent="0.3">
      <c r="B2100" s="168" t="s">
        <v>697</v>
      </c>
      <c r="C2100" s="1" t="str">
        <f t="shared" si="35"/>
        <v>"Most of my coworkers depend on me for support. They will tell you I am the congenial problem-solver on the team. They will also will tell you I always encourage them to find their own answers, because with a little support they always do."</v>
      </c>
      <c r="D2100" s="86" t="s">
        <v>148</v>
      </c>
      <c r="E2100" s="86" t="s">
        <v>914</v>
      </c>
      <c r="F2100" s="86" t="s">
        <v>698</v>
      </c>
      <c r="G2100" s="86" t="s">
        <v>698</v>
      </c>
      <c r="H2100" s="86" t="s">
        <v>698</v>
      </c>
      <c r="I2100" s="86" t="s">
        <v>698</v>
      </c>
      <c r="J2100" s="86" t="s">
        <v>698</v>
      </c>
      <c r="K2100" s="86" t="s">
        <v>698</v>
      </c>
      <c r="L2100" s="86" t="s">
        <v>698</v>
      </c>
      <c r="M2100" s="86" t="s">
        <v>698</v>
      </c>
      <c r="N2100" s="86" t="s">
        <v>698</v>
      </c>
      <c r="O2100" s="86" t="s">
        <v>148</v>
      </c>
      <c r="P2100" s="172"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2100" s="172" t="s">
        <v>699</v>
      </c>
      <c r="R2100" s="172" t="s">
        <v>700</v>
      </c>
      <c r="S2100" s="172" t="s">
        <v>701</v>
      </c>
      <c r="T2100" s="172" t="s">
        <v>702</v>
      </c>
      <c r="U2100" s="172" t="s">
        <v>703</v>
      </c>
      <c r="V2100" s="172" t="s">
        <v>704</v>
      </c>
      <c r="W2100" s="172" t="s">
        <v>705</v>
      </c>
      <c r="X2100" s="172" t="s">
        <v>706</v>
      </c>
      <c r="Y2100" s="172" t="s">
        <v>707</v>
      </c>
    </row>
    <row r="2101" spans="1:25" hidden="1" x14ac:dyDescent="0.3">
      <c r="B2101" s="173" t="str">
        <f>B2097</f>
        <v>poor</v>
      </c>
      <c r="C2101" s="1" t="str">
        <f t="shared" si="35"/>
        <v xml:space="preserve">POOR: SOUNDS UNSURE, TOO VAGUE, NOT EASILY BELIEVABLE, EVERYONE IS A "HARD WORKER" </v>
      </c>
      <c r="D2101" s="86" t="s">
        <v>148</v>
      </c>
      <c r="E2101" s="1" t="s">
        <v>915</v>
      </c>
      <c r="F2101" s="1" t="s">
        <v>710</v>
      </c>
      <c r="G2101" s="1" t="s">
        <v>710</v>
      </c>
      <c r="H2101" s="1" t="s">
        <v>710</v>
      </c>
      <c r="I2101" s="1" t="s">
        <v>710</v>
      </c>
      <c r="J2101" s="1" t="s">
        <v>710</v>
      </c>
      <c r="K2101" s="1" t="s">
        <v>710</v>
      </c>
      <c r="L2101" s="1" t="s">
        <v>710</v>
      </c>
      <c r="M2101" s="1" t="s">
        <v>710</v>
      </c>
      <c r="N2101" s="1" t="s">
        <v>710</v>
      </c>
      <c r="O2101" s="86" t="s">
        <v>148</v>
      </c>
    </row>
    <row r="2102" spans="1:25" hidden="1" x14ac:dyDescent="0.3">
      <c r="B2102" s="173" t="str">
        <f>B2098</f>
        <v>okay</v>
      </c>
      <c r="C2102" s="1" t="str">
        <f t="shared" si="35"/>
        <v>OKAY: BETTER BEING MORE SPECIFIC, "GOOD WORKER" TOO GENERAL, LACKS BELIEVABLE EXAMPLES</v>
      </c>
      <c r="D2102" s="86" t="s">
        <v>148</v>
      </c>
      <c r="E2102" s="1" t="s">
        <v>916</v>
      </c>
      <c r="F2102" s="1" t="s">
        <v>710</v>
      </c>
      <c r="G2102" s="1" t="s">
        <v>710</v>
      </c>
      <c r="H2102" s="1" t="s">
        <v>710</v>
      </c>
      <c r="I2102" s="1" t="s">
        <v>710</v>
      </c>
      <c r="J2102" s="1" t="s">
        <v>710</v>
      </c>
      <c r="K2102" s="1" t="s">
        <v>710</v>
      </c>
      <c r="L2102" s="1" t="s">
        <v>710</v>
      </c>
      <c r="M2102" s="1" t="s">
        <v>710</v>
      </c>
      <c r="N2102" s="1" t="s">
        <v>710</v>
      </c>
      <c r="O2102" s="86" t="s">
        <v>148</v>
      </c>
    </row>
    <row r="2103" spans="1:25" hidden="1" x14ac:dyDescent="0.3">
      <c r="B2103" s="173" t="str">
        <f>B2099</f>
        <v>good</v>
      </c>
      <c r="C2103" s="1" t="str">
        <f t="shared" si="35"/>
        <v>GOOD: BELIEVABLE SPECIFIC AND VALUE TO TEAM, LEAVE OUT CANDID "NOT SURE WHAT ELSE THEY'D SAY"</v>
      </c>
      <c r="D2103" s="86" t="s">
        <v>148</v>
      </c>
      <c r="E2103" s="1" t="s">
        <v>917</v>
      </c>
      <c r="F2103" s="1" t="s">
        <v>710</v>
      </c>
      <c r="G2103" s="1" t="s">
        <v>710</v>
      </c>
      <c r="H2103" s="1" t="s">
        <v>710</v>
      </c>
      <c r="I2103" s="1" t="s">
        <v>710</v>
      </c>
      <c r="J2103" s="1" t="s">
        <v>710</v>
      </c>
      <c r="K2103" s="1" t="s">
        <v>710</v>
      </c>
      <c r="L2103" s="1" t="s">
        <v>710</v>
      </c>
      <c r="M2103" s="1" t="s">
        <v>710</v>
      </c>
      <c r="N2103" s="1" t="s">
        <v>710</v>
      </c>
      <c r="O2103" s="86" t="s">
        <v>148</v>
      </c>
    </row>
    <row r="2104" spans="1:25" hidden="1" x14ac:dyDescent="0.3">
      <c r="B2104" s="173" t="str">
        <f>B2100</f>
        <v>excellent</v>
      </c>
      <c r="C2104" s="1" t="str">
        <f t="shared" si="35"/>
        <v>EXCELLENT: VERY SPECIFIC AND ON POINT, VERY BELIEVABLE, VALUABLE TO EMPLOYER</v>
      </c>
      <c r="D2104" s="86" t="s">
        <v>148</v>
      </c>
      <c r="E2104" s="1" t="s">
        <v>918</v>
      </c>
      <c r="F2104" s="1" t="s">
        <v>710</v>
      </c>
      <c r="G2104" s="1" t="s">
        <v>710</v>
      </c>
      <c r="H2104" s="1" t="s">
        <v>710</v>
      </c>
      <c r="I2104" s="1" t="s">
        <v>710</v>
      </c>
      <c r="J2104" s="1" t="s">
        <v>710</v>
      </c>
      <c r="K2104" s="1" t="s">
        <v>710</v>
      </c>
      <c r="L2104" s="1" t="s">
        <v>710</v>
      </c>
      <c r="M2104" s="1" t="s">
        <v>710</v>
      </c>
      <c r="N2104" s="1" t="s">
        <v>710</v>
      </c>
      <c r="O2104" s="86" t="s">
        <v>148</v>
      </c>
    </row>
    <row r="2105" spans="1:25" ht="22" hidden="1" x14ac:dyDescent="0.65">
      <c r="A2105" s="206"/>
      <c r="B2105" s="207" t="s">
        <v>919</v>
      </c>
      <c r="C2105" s="79"/>
      <c r="D2105" s="79"/>
      <c r="E2105" s="79"/>
      <c r="F2105" s="79"/>
      <c r="G2105" s="79"/>
      <c r="H2105" s="80"/>
      <c r="I2105" s="79"/>
      <c r="J2105" s="79"/>
      <c r="K2105" s="79"/>
      <c r="L2105" s="79"/>
      <c r="M2105" s="79"/>
      <c r="N2105" s="206"/>
    </row>
    <row r="2106" spans="1:25" ht="14.5" hidden="1" x14ac:dyDescent="0.35">
      <c r="B2106" s="208" t="str">
        <f>B547</f>
        <v>Why should we hire you?</v>
      </c>
    </row>
    <row r="2107" spans="1:25" hidden="1" x14ac:dyDescent="0.3">
      <c r="B2107" s="209" t="str">
        <f>B548</f>
        <v>Or perhaps they will ask a similar question like...</v>
      </c>
    </row>
    <row r="2108" spans="1:25" ht="14.5" hidden="1" x14ac:dyDescent="0.35">
      <c r="B2108" s="208" t="str">
        <f>B549</f>
        <v>What about you that stands out from others applying for this position?</v>
      </c>
    </row>
    <row r="2109" spans="1:25" hidden="1" x14ac:dyDescent="0.3"/>
    <row r="2110" spans="1:25" ht="14.5" hidden="1" thickBot="1" x14ac:dyDescent="0.35">
      <c r="B2110" s="210" t="str">
        <f>B551</f>
        <v>Key insight into this question</v>
      </c>
    </row>
    <row r="2111" spans="1:25" ht="13.5" hidden="1" thickBot="1" x14ac:dyDescent="0.35">
      <c r="B2111" s="211" t="str">
        <f>IF($C$4=$C$1332,B2113,IF($C$4=$C$1333,B2114,IF($C$4=$C$1334,B2115,IF($C$4=$C$1335,B2116,IF($C$4=$C$1336,B2117,IF($C$4=$C$1337,B2118,IF($C$4=$C$1338,B2119,IF($C$4=$C$1339,B2120,IF($C$4=$C$1340,B2121,IF($C$4=$C$1341,B2122,IF($C$4=$G$1340,B2123,"")))))))))))</f>
        <v>If you are equally qualified as all the other candidates, what sets you apart as the best pick? What can you offer the others likely cannot?</v>
      </c>
      <c r="C2111" s="212"/>
      <c r="D2111" s="212"/>
      <c r="E2111" s="212"/>
      <c r="F2111" s="212"/>
      <c r="G2111" s="212"/>
      <c r="H2111" s="213"/>
      <c r="I2111" s="212"/>
      <c r="J2111" s="212"/>
      <c r="K2111" s="212"/>
      <c r="L2111" s="212"/>
      <c r="M2111" s="212"/>
      <c r="N2111" s="214"/>
      <c r="O2111" s="212"/>
      <c r="P2111" s="212"/>
      <c r="Q2111" s="215"/>
    </row>
    <row r="2112" spans="1:25" hidden="1" x14ac:dyDescent="0.3"/>
    <row r="2113" spans="2:18" hidden="1" x14ac:dyDescent="0.3">
      <c r="B2113" s="101" t="s">
        <v>920</v>
      </c>
      <c r="R2113" s="216" t="str">
        <f>R2061</f>
        <v>standard job interview by HR</v>
      </c>
    </row>
    <row r="2114" spans="2:18" hidden="1" x14ac:dyDescent="0.3">
      <c r="B2114" s="101" t="s">
        <v>921</v>
      </c>
      <c r="R2114" s="216" t="str">
        <f t="shared" ref="R2114:R2123" si="36">R2062</f>
        <v>behavioral interview</v>
      </c>
    </row>
    <row r="2115" spans="2:18" hidden="1" x14ac:dyDescent="0.3">
      <c r="B2115" s="101" t="s">
        <v>922</v>
      </c>
      <c r="R2115" s="216" t="str">
        <f t="shared" si="36"/>
        <v>situational interview</v>
      </c>
    </row>
    <row r="2116" spans="2:18" hidden="1" x14ac:dyDescent="0.3">
      <c r="B2116" s="101" t="s">
        <v>923</v>
      </c>
      <c r="R2116" s="216" t="str">
        <f t="shared" si="36"/>
        <v>motivational interview</v>
      </c>
    </row>
    <row r="2117" spans="2:18" hidden="1" x14ac:dyDescent="0.3">
      <c r="B2117" s="101" t="s">
        <v>924</v>
      </c>
      <c r="R2117" s="216" t="str">
        <f t="shared" si="36"/>
        <v>competency interview</v>
      </c>
    </row>
    <row r="2118" spans="2:18" hidden="1" x14ac:dyDescent="0.3">
      <c r="B2118" s="101" t="s">
        <v>925</v>
      </c>
      <c r="R2118" s="216" t="str">
        <f t="shared" si="36"/>
        <v>medical residency interview</v>
      </c>
    </row>
    <row r="2119" spans="2:18" hidden="1" x14ac:dyDescent="0.3">
      <c r="B2119" s="101" t="s">
        <v>926</v>
      </c>
      <c r="R2119" s="216" t="str">
        <f t="shared" si="36"/>
        <v>postgrad interview</v>
      </c>
    </row>
    <row r="2120" spans="2:18" hidden="1" x14ac:dyDescent="0.3">
      <c r="B2120" s="101" t="s">
        <v>927</v>
      </c>
      <c r="R2120" s="216" t="str">
        <f t="shared" si="36"/>
        <v>PhD program interview</v>
      </c>
    </row>
    <row r="2121" spans="2:18" hidden="1" x14ac:dyDescent="0.3">
      <c r="B2121" s="101" t="s">
        <v>644</v>
      </c>
      <c r="R2121" s="216" t="str">
        <f t="shared" si="36"/>
        <v>Qs to ask interviewer</v>
      </c>
    </row>
    <row r="2122" spans="2:18" hidden="1" x14ac:dyDescent="0.3">
      <c r="B2122" s="101" t="s">
        <v>645</v>
      </c>
      <c r="R2122" s="216" t="str">
        <f t="shared" si="36"/>
        <v>remote work interview</v>
      </c>
    </row>
    <row r="2123" spans="2:18" hidden="1" x14ac:dyDescent="0.3">
      <c r="B2123" s="101" t="s">
        <v>645</v>
      </c>
      <c r="R2123" s="216" t="str">
        <f t="shared" si="36"/>
        <v>[exit or stay interview]</v>
      </c>
    </row>
    <row r="2124" spans="2:18" hidden="1" x14ac:dyDescent="0.3"/>
    <row r="2125" spans="2:18" ht="13.5" hidden="1" thickBot="1" x14ac:dyDescent="0.35"/>
    <row r="2126" spans="2:18" ht="13.5" hidden="1" thickBot="1" x14ac:dyDescent="0.35">
      <c r="B2126" s="211" t="str">
        <f>IF($C$4=$C$1332,B2128,IF($C$4=$C$1333,B2129,IF($C$4=$C$1334,B2130,IF($C$4=$C$1335,B2131,IF($C$4=$C$1336,B2132,IF($C$4=$C$1337,B2133,IF($C$4=$C$1338,B2134,IF($C$4=$C$1339,B2135,IF($C$4=$C$1340,B2136,IF($C$4=$C$1341,B2137,IF($C$4=$G$1340,B2138,"")))))))))))</f>
        <v>Think about what you offer that other candidates can unlikely offer. What particular experience or qualifications others are not likely to have. Emphasize these qualities with your passion for the opportunity to join this team, this company. You're almost there!</v>
      </c>
      <c r="C2126" s="212"/>
      <c r="D2126" s="212"/>
      <c r="E2126" s="212"/>
      <c r="F2126" s="212"/>
      <c r="G2126" s="212"/>
      <c r="H2126" s="213"/>
      <c r="I2126" s="212"/>
      <c r="J2126" s="212"/>
      <c r="K2126" s="212"/>
      <c r="L2126" s="212"/>
      <c r="M2126" s="212"/>
      <c r="N2126" s="214"/>
      <c r="O2126" s="212"/>
      <c r="P2126" s="212"/>
      <c r="Q2126" s="215"/>
    </row>
    <row r="2127" spans="2:18" hidden="1" x14ac:dyDescent="0.3"/>
    <row r="2128" spans="2:18" hidden="1" x14ac:dyDescent="0.3">
      <c r="B2128" s="101" t="s">
        <v>1356</v>
      </c>
      <c r="R2128" s="216" t="str">
        <f t="shared" ref="R2128:R2138" si="37">R2113</f>
        <v>standard job interview by HR</v>
      </c>
    </row>
    <row r="2129" spans="2:18" hidden="1" x14ac:dyDescent="0.3">
      <c r="B2129" s="101" t="s">
        <v>928</v>
      </c>
      <c r="R2129" s="216" t="str">
        <f t="shared" si="37"/>
        <v>behavioral interview</v>
      </c>
    </row>
    <row r="2130" spans="2:18" hidden="1" x14ac:dyDescent="0.3">
      <c r="B2130" s="101" t="s">
        <v>929</v>
      </c>
      <c r="Q2130" s="216"/>
      <c r="R2130" s="216" t="str">
        <f t="shared" si="37"/>
        <v>situational interview</v>
      </c>
    </row>
    <row r="2131" spans="2:18" hidden="1" x14ac:dyDescent="0.3">
      <c r="B2131" s="101" t="s">
        <v>930</v>
      </c>
      <c r="R2131" s="216" t="str">
        <f t="shared" si="37"/>
        <v>motivational interview</v>
      </c>
    </row>
    <row r="2132" spans="2:18" hidden="1" x14ac:dyDescent="0.3">
      <c r="B2132" s="101" t="s">
        <v>931</v>
      </c>
      <c r="R2132" s="216" t="str">
        <f t="shared" si="37"/>
        <v>competency interview</v>
      </c>
    </row>
    <row r="2133" spans="2:18" hidden="1" x14ac:dyDescent="0.3">
      <c r="B2133" s="101" t="s">
        <v>932</v>
      </c>
      <c r="R2133" s="216" t="str">
        <f t="shared" si="37"/>
        <v>medical residency interview</v>
      </c>
    </row>
    <row r="2134" spans="2:18" hidden="1" x14ac:dyDescent="0.3">
      <c r="B2134" s="101" t="s">
        <v>933</v>
      </c>
      <c r="R2134" s="216" t="str">
        <f t="shared" si="37"/>
        <v>postgrad interview</v>
      </c>
    </row>
    <row r="2135" spans="2:18" hidden="1" x14ac:dyDescent="0.3">
      <c r="B2135" s="101" t="s">
        <v>934</v>
      </c>
      <c r="R2135" s="216" t="str">
        <f t="shared" si="37"/>
        <v>PhD program interview</v>
      </c>
    </row>
    <row r="2136" spans="2:18" hidden="1" x14ac:dyDescent="0.3">
      <c r="B2136" s="101" t="s">
        <v>644</v>
      </c>
      <c r="R2136" s="216" t="str">
        <f t="shared" si="37"/>
        <v>Qs to ask interviewer</v>
      </c>
    </row>
    <row r="2137" spans="2:18" hidden="1" x14ac:dyDescent="0.3">
      <c r="B2137" s="101" t="s">
        <v>645</v>
      </c>
      <c r="R2137" s="216" t="str">
        <f t="shared" si="37"/>
        <v>remote work interview</v>
      </c>
    </row>
    <row r="2138" spans="2:18" hidden="1" x14ac:dyDescent="0.3">
      <c r="B2138" s="101" t="s">
        <v>645</v>
      </c>
      <c r="R2138" s="216" t="str">
        <f t="shared" si="37"/>
        <v>[exit or stay interview]</v>
      </c>
    </row>
    <row r="2139" spans="2:18" hidden="1" x14ac:dyDescent="0.3"/>
    <row r="2140" spans="2:18" hidden="1" x14ac:dyDescent="0.3"/>
    <row r="2141" spans="2:18" hidden="1" x14ac:dyDescent="0.3"/>
    <row r="2142" spans="2:18" hidden="1" x14ac:dyDescent="0.3"/>
    <row r="2143" spans="2:18" hidden="1" x14ac:dyDescent="0.3">
      <c r="C2143" s="1" t="s">
        <v>656</v>
      </c>
    </row>
    <row r="2144" spans="2:18" hidden="1" x14ac:dyDescent="0.3">
      <c r="C2144" s="1" t="s">
        <v>657</v>
      </c>
    </row>
    <row r="2145" spans="1:25" hidden="1" x14ac:dyDescent="0.3">
      <c r="C2145" s="1" t="s">
        <v>658</v>
      </c>
    </row>
    <row r="2146" spans="1:25" hidden="1" x14ac:dyDescent="0.3">
      <c r="C2146" s="1" t="s">
        <v>659</v>
      </c>
    </row>
    <row r="2147" spans="1:25" hidden="1" x14ac:dyDescent="0.3"/>
    <row r="2148" spans="1:25" ht="15.5" hidden="1" x14ac:dyDescent="0.45">
      <c r="B2148" s="60" t="s">
        <v>44</v>
      </c>
      <c r="C2148" s="48" t="str">
        <f>IF(F571=$C$1675,C2149,IF(F571=$C$1676,C2150,IF(F571=$C$1677,C2151,IF(F571=$C$1678,C2152,""))))</f>
        <v/>
      </c>
      <c r="E2148" s="48" t="str">
        <f>IF(F571=$C$1675,C2153,IF(F571=$C$1676,C2154,IF(F571=$C$1677,C2155,IF(F571=$C$1678,C2156,""))))</f>
        <v/>
      </c>
    </row>
    <row r="2149" spans="1:25" hidden="1" x14ac:dyDescent="0.3">
      <c r="B2149" s="168" t="s">
        <v>660</v>
      </c>
      <c r="C2149" s="1" t="str">
        <f t="shared" ref="C2149:C2156" si="38">IF($C$4=$C$1332,E2149,IF($C$4=$C$1333,F2149,IF($C$4=$C$1334,G2149,IF($C$4=$C$1335,H2149,IF($C$4=$C$1336,I2149,IF($C$4=$C$1337,J2149,IF($C$4=$C$1338,K2149,IF($C$4=$C$1339,L2149,IF($C$4=$C$1340,M2149,IF($C$4=$C$1341,N2149,IF($C$4=$G$1340,O2149,"")))))))))))</f>
        <v>"Because I'm the best candidate. I'm hardworking and I get along with everybody. I know I'll be a great addition to your team. Yeah, I'm really good at what I do. You'll see."</v>
      </c>
      <c r="D2149" s="86" t="s">
        <v>148</v>
      </c>
      <c r="E2149" s="86" t="s">
        <v>935</v>
      </c>
      <c r="F2149" s="86" t="s">
        <v>662</v>
      </c>
      <c r="G2149" s="86" t="s">
        <v>662</v>
      </c>
      <c r="H2149" s="86" t="s">
        <v>662</v>
      </c>
      <c r="I2149" s="86" t="s">
        <v>662</v>
      </c>
      <c r="J2149" s="86" t="s">
        <v>662</v>
      </c>
      <c r="K2149" s="86" t="s">
        <v>662</v>
      </c>
      <c r="L2149" s="86" t="s">
        <v>662</v>
      </c>
      <c r="M2149" s="86" t="s">
        <v>662</v>
      </c>
      <c r="N2149" s="86" t="s">
        <v>662</v>
      </c>
      <c r="O2149" s="86"/>
      <c r="P2149" s="172"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2149" s="172" t="s">
        <v>663</v>
      </c>
      <c r="R2149" s="172" t="s">
        <v>664</v>
      </c>
      <c r="S2149" s="172" t="s">
        <v>665</v>
      </c>
      <c r="T2149" s="172" t="s">
        <v>666</v>
      </c>
      <c r="U2149" s="172" t="s">
        <v>667</v>
      </c>
      <c r="V2149" s="172" t="s">
        <v>668</v>
      </c>
      <c r="W2149" s="172" t="s">
        <v>669</v>
      </c>
      <c r="X2149" s="172" t="s">
        <v>670</v>
      </c>
      <c r="Y2149" s="172" t="s">
        <v>671</v>
      </c>
    </row>
    <row r="2150" spans="1:25" hidden="1" x14ac:dyDescent="0.3">
      <c r="B2150" s="168" t="s">
        <v>673</v>
      </c>
      <c r="C2150" s="1" t="str">
        <f t="shared" si="38"/>
        <v>"You should hire me because I am customer-focused and detail-oriented. I know these qualities are important to this position."</v>
      </c>
      <c r="D2150" s="86" t="s">
        <v>148</v>
      </c>
      <c r="E2150" s="86" t="s">
        <v>936</v>
      </c>
      <c r="F2150" s="86" t="s">
        <v>674</v>
      </c>
      <c r="G2150" s="86" t="s">
        <v>674</v>
      </c>
      <c r="H2150" s="86" t="s">
        <v>674</v>
      </c>
      <c r="I2150" s="86" t="s">
        <v>674</v>
      </c>
      <c r="J2150" s="86" t="s">
        <v>674</v>
      </c>
      <c r="K2150" s="86" t="s">
        <v>674</v>
      </c>
      <c r="L2150" s="86" t="s">
        <v>674</v>
      </c>
      <c r="M2150" s="86" t="s">
        <v>674</v>
      </c>
      <c r="N2150" s="86" t="s">
        <v>674</v>
      </c>
      <c r="O2150" s="86" t="s">
        <v>148</v>
      </c>
      <c r="P2150" s="172" t="str">
        <f>CONCATENATE("''I look forward to working for ",$E$101,". This will be a good opportunity to move forward in my career while learning to serve your customers' needs. ...")</f>
        <v>''I look forward to working for . This will be a good opportunity to move forward in my career while learning to serve your customers' needs. ...</v>
      </c>
      <c r="Q2150" s="172" t="s">
        <v>675</v>
      </c>
      <c r="R2150" s="172" t="s">
        <v>676</v>
      </c>
      <c r="S2150" s="172" t="s">
        <v>677</v>
      </c>
      <c r="T2150" s="172" t="s">
        <v>678</v>
      </c>
      <c r="U2150" s="172" t="s">
        <v>679</v>
      </c>
      <c r="V2150" s="172" t="s">
        <v>680</v>
      </c>
      <c r="W2150" s="172" t="s">
        <v>681</v>
      </c>
      <c r="X2150" s="172" t="s">
        <v>682</v>
      </c>
      <c r="Y2150" s="172" t="s">
        <v>683</v>
      </c>
    </row>
    <row r="2151" spans="1:25" hidden="1" x14ac:dyDescent="0.3">
      <c r="B2151" s="168" t="s">
        <v>685</v>
      </c>
      <c r="C2151" s="1" t="str">
        <f t="shared" si="38"/>
        <v>"Because I likely have more years of experience doing this and because I recently earned a master's degree in this field. I can start the position with little if any training."</v>
      </c>
      <c r="D2151" s="86" t="s">
        <v>148</v>
      </c>
      <c r="E2151" s="86" t="s">
        <v>937</v>
      </c>
      <c r="F2151" s="86" t="s">
        <v>686</v>
      </c>
      <c r="G2151" s="86" t="s">
        <v>686</v>
      </c>
      <c r="H2151" s="86" t="s">
        <v>686</v>
      </c>
      <c r="I2151" s="86" t="s">
        <v>686</v>
      </c>
      <c r="J2151" s="86" t="s">
        <v>686</v>
      </c>
      <c r="K2151" s="86" t="s">
        <v>686</v>
      </c>
      <c r="L2151" s="86" t="s">
        <v>686</v>
      </c>
      <c r="M2151" s="86" t="s">
        <v>686</v>
      </c>
      <c r="N2151" s="86" t="s">
        <v>686</v>
      </c>
      <c r="O2151" s="86" t="s">
        <v>148</v>
      </c>
      <c r="P2151" s="172"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2151" s="172" t="s">
        <v>687</v>
      </c>
      <c r="R2151" s="172" t="s">
        <v>688</v>
      </c>
      <c r="S2151" s="172" t="s">
        <v>689</v>
      </c>
      <c r="T2151" s="172" t="s">
        <v>690</v>
      </c>
      <c r="U2151" s="172" t="s">
        <v>691</v>
      </c>
      <c r="V2151" s="172" t="s">
        <v>692</v>
      </c>
      <c r="W2151" s="172" t="s">
        <v>693</v>
      </c>
      <c r="X2151" s="172" t="s">
        <v>694</v>
      </c>
      <c r="Y2151" s="172" t="s">
        <v>695</v>
      </c>
    </row>
    <row r="2152" spans="1:25" hidden="1" x14ac:dyDescent="0.3">
      <c r="B2152" s="168" t="s">
        <v>697</v>
      </c>
      <c r="C2152" s="1" t="str">
        <f t="shared" si="38"/>
        <v>''My experience specializing in serving these specific types of customers sets me above most if not all applicants. I can help you reach even more of these customers in your niche market.''</v>
      </c>
      <c r="D2152" s="86" t="s">
        <v>148</v>
      </c>
      <c r="E2152" s="86" t="str">
        <f>CONCATENATE("''My experience specializing in serving these specific types of customers sets me above most if not all applicants. I can help ",IF($E$101="","you",$E$101)," reach even more of these customers in your niche market.''")</f>
        <v>''My experience specializing in serving these specific types of customers sets me above most if not all applicants. I can help you reach even more of these customers in your niche market.''</v>
      </c>
      <c r="F2152" s="86" t="s">
        <v>698</v>
      </c>
      <c r="G2152" s="86" t="s">
        <v>698</v>
      </c>
      <c r="H2152" s="86" t="s">
        <v>698</v>
      </c>
      <c r="I2152" s="86" t="s">
        <v>698</v>
      </c>
      <c r="J2152" s="86" t="s">
        <v>698</v>
      </c>
      <c r="K2152" s="86" t="s">
        <v>698</v>
      </c>
      <c r="L2152" s="86" t="s">
        <v>698</v>
      </c>
      <c r="M2152" s="86" t="s">
        <v>698</v>
      </c>
      <c r="N2152" s="86" t="s">
        <v>698</v>
      </c>
      <c r="O2152" s="86" t="s">
        <v>148</v>
      </c>
      <c r="P2152" s="172"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2152" s="172" t="s">
        <v>699</v>
      </c>
      <c r="R2152" s="172" t="s">
        <v>700</v>
      </c>
      <c r="S2152" s="172" t="s">
        <v>701</v>
      </c>
      <c r="T2152" s="172" t="s">
        <v>702</v>
      </c>
      <c r="U2152" s="172" t="s">
        <v>703</v>
      </c>
      <c r="V2152" s="172" t="s">
        <v>704</v>
      </c>
      <c r="W2152" s="172" t="s">
        <v>705</v>
      </c>
      <c r="X2152" s="172" t="s">
        <v>706</v>
      </c>
      <c r="Y2152" s="172" t="s">
        <v>707</v>
      </c>
    </row>
    <row r="2153" spans="1:25" hidden="1" x14ac:dyDescent="0.3">
      <c r="B2153" s="173" t="str">
        <f>B2149</f>
        <v>poor</v>
      </c>
      <c r="C2153" s="1" t="str">
        <f t="shared" si="38"/>
        <v>POOR: TOO GENERAL, LACKS ANY SPECIFIC VALUE, AND SOUNDS BOASTFUL</v>
      </c>
      <c r="D2153" s="86" t="s">
        <v>148</v>
      </c>
      <c r="E2153" s="1" t="s">
        <v>938</v>
      </c>
      <c r="F2153" s="1" t="s">
        <v>710</v>
      </c>
      <c r="G2153" s="1" t="s">
        <v>710</v>
      </c>
      <c r="H2153" s="1" t="s">
        <v>710</v>
      </c>
      <c r="I2153" s="1" t="s">
        <v>710</v>
      </c>
      <c r="J2153" s="1" t="s">
        <v>710</v>
      </c>
      <c r="K2153" s="1" t="s">
        <v>710</v>
      </c>
      <c r="L2153" s="1" t="s">
        <v>710</v>
      </c>
      <c r="M2153" s="1" t="s">
        <v>710</v>
      </c>
      <c r="N2153" s="1" t="s">
        <v>710</v>
      </c>
      <c r="O2153" s="86" t="s">
        <v>148</v>
      </c>
    </row>
    <row r="2154" spans="1:25" hidden="1" x14ac:dyDescent="0.3">
      <c r="B2154" s="173" t="str">
        <f>B2150</f>
        <v>okay</v>
      </c>
      <c r="C2154" s="1" t="str">
        <f t="shared" si="38"/>
        <v>OKAY: RELEVANT VALUE BUT LACKS SPECIFIC EXAMPLES TO BE BELIEVABLE</v>
      </c>
      <c r="D2154" s="86" t="s">
        <v>148</v>
      </c>
      <c r="E2154" s="1" t="s">
        <v>939</v>
      </c>
      <c r="F2154" s="1" t="s">
        <v>710</v>
      </c>
      <c r="G2154" s="1" t="s">
        <v>710</v>
      </c>
      <c r="H2154" s="1" t="s">
        <v>710</v>
      </c>
      <c r="I2154" s="1" t="s">
        <v>710</v>
      </c>
      <c r="J2154" s="1" t="s">
        <v>710</v>
      </c>
      <c r="K2154" s="1" t="s">
        <v>710</v>
      </c>
      <c r="L2154" s="1" t="s">
        <v>710</v>
      </c>
      <c r="M2154" s="1" t="s">
        <v>710</v>
      </c>
      <c r="N2154" s="1" t="s">
        <v>710</v>
      </c>
      <c r="O2154" s="86" t="s">
        <v>148</v>
      </c>
    </row>
    <row r="2155" spans="1:25" hidden="1" x14ac:dyDescent="0.3">
      <c r="B2155" s="173" t="str">
        <f>B2151</f>
        <v>good</v>
      </c>
      <c r="C2155" s="1" t="str">
        <f t="shared" si="38"/>
        <v>GOOD: SHOWS SOME SPECIFIC VALUE, EASILY VERIFIABLE, BUT A BIT TOO VAGUE</v>
      </c>
      <c r="D2155" s="86" t="s">
        <v>148</v>
      </c>
      <c r="E2155" s="1" t="s">
        <v>940</v>
      </c>
      <c r="F2155" s="1" t="s">
        <v>710</v>
      </c>
      <c r="G2155" s="1" t="s">
        <v>710</v>
      </c>
      <c r="H2155" s="1" t="s">
        <v>710</v>
      </c>
      <c r="I2155" s="1" t="s">
        <v>710</v>
      </c>
      <c r="J2155" s="1" t="s">
        <v>710</v>
      </c>
      <c r="K2155" s="1" t="s">
        <v>710</v>
      </c>
      <c r="L2155" s="1" t="s">
        <v>710</v>
      </c>
      <c r="M2155" s="1" t="s">
        <v>710</v>
      </c>
      <c r="N2155" s="1" t="s">
        <v>710</v>
      </c>
      <c r="O2155" s="86" t="s">
        <v>148</v>
      </c>
    </row>
    <row r="2156" spans="1:25" hidden="1" x14ac:dyDescent="0.3">
      <c r="B2156" s="173" t="str">
        <f>B2152</f>
        <v>excellent</v>
      </c>
      <c r="C2156" s="1" t="str">
        <f t="shared" si="38"/>
        <v>EXCELLENT: VERY SPECIFIC AND VALUABLE, BELIEVABLE, FOCUSED ON WHAT THIS EMPLOYER NEEDS</v>
      </c>
      <c r="D2156" s="86" t="s">
        <v>148</v>
      </c>
      <c r="E2156" s="1" t="s">
        <v>941</v>
      </c>
      <c r="F2156" s="1" t="s">
        <v>710</v>
      </c>
      <c r="G2156" s="1" t="s">
        <v>710</v>
      </c>
      <c r="H2156" s="1" t="s">
        <v>710</v>
      </c>
      <c r="I2156" s="1" t="s">
        <v>710</v>
      </c>
      <c r="J2156" s="1" t="s">
        <v>710</v>
      </c>
      <c r="K2156" s="1" t="s">
        <v>710</v>
      </c>
      <c r="L2156" s="1" t="s">
        <v>710</v>
      </c>
      <c r="M2156" s="1" t="s">
        <v>710</v>
      </c>
      <c r="N2156" s="1" t="s">
        <v>710</v>
      </c>
      <c r="O2156" s="86" t="s">
        <v>148</v>
      </c>
    </row>
    <row r="2157" spans="1:25" ht="22" hidden="1" x14ac:dyDescent="0.65">
      <c r="A2157" s="206"/>
      <c r="B2157" s="207" t="s">
        <v>942</v>
      </c>
      <c r="C2157" s="79"/>
      <c r="D2157" s="79"/>
      <c r="E2157" s="79"/>
      <c r="F2157" s="79"/>
      <c r="G2157" s="79"/>
      <c r="H2157" s="80"/>
      <c r="I2157" s="79"/>
      <c r="J2157" s="79"/>
      <c r="K2157" s="79"/>
      <c r="L2157" s="79"/>
      <c r="M2157" s="79"/>
      <c r="N2157" s="206"/>
    </row>
    <row r="2158" spans="1:25" ht="14.5" hidden="1" x14ac:dyDescent="0.35">
      <c r="B2158" s="208" t="str">
        <f>B584</f>
        <v>Tell me something we should know about you that we didn't think to ask.</v>
      </c>
    </row>
    <row r="2159" spans="1:25" hidden="1" x14ac:dyDescent="0.3">
      <c r="B2159" s="209" t="str">
        <f>B585</f>
        <v>Or perhaps they will ask a similar question like...</v>
      </c>
    </row>
    <row r="2160" spans="1:25" ht="14.5" hidden="1" x14ac:dyDescent="0.35">
      <c r="B2160" s="208" t="str">
        <f>B586</f>
        <v>Tell me something we should know about you that is not in your résumé.</v>
      </c>
    </row>
    <row r="2161" spans="2:18" hidden="1" x14ac:dyDescent="0.3"/>
    <row r="2162" spans="2:18" ht="14.5" hidden="1" thickBot="1" x14ac:dyDescent="0.35">
      <c r="B2162" s="210" t="str">
        <f>B588</f>
        <v>Key insight into this question</v>
      </c>
    </row>
    <row r="2163" spans="2:18" ht="13.5" hidden="1" thickBot="1" x14ac:dyDescent="0.35">
      <c r="B2163" s="211" t="str">
        <f>IF($C$4=$C$1332,B2165,IF($C$4=$C$1333,B2166,IF($C$4=$C$1334,B2167,IF($C$4=$C$1335,B2168,IF($C$4=$C$1336,B2169,IF($C$4=$C$1337,B2170,IF($C$4=$C$1338,B2171,IF($C$4=$C$1339,B2172,IF($C$4=$C$1340,B2173,IF($C$4=$C$1341,B2174,IF($C$4=$G$1340,B2175,"")))))))))))</f>
        <v>Before the interview ends, the interviewer wants you to suggest anything they may have overlooked. Here is your opportunity to shine.</v>
      </c>
      <c r="C2163" s="212"/>
      <c r="D2163" s="212"/>
      <c r="E2163" s="212"/>
      <c r="F2163" s="212"/>
      <c r="G2163" s="212"/>
      <c r="H2163" s="213"/>
      <c r="I2163" s="212"/>
      <c r="J2163" s="212"/>
      <c r="K2163" s="212"/>
      <c r="L2163" s="212"/>
      <c r="M2163" s="212"/>
      <c r="N2163" s="214"/>
      <c r="O2163" s="212"/>
      <c r="P2163" s="212"/>
      <c r="Q2163" s="215"/>
    </row>
    <row r="2164" spans="2:18" hidden="1" x14ac:dyDescent="0.3"/>
    <row r="2165" spans="2:18" hidden="1" x14ac:dyDescent="0.3">
      <c r="B2165" s="101" t="s">
        <v>943</v>
      </c>
      <c r="R2165" s="216" t="str">
        <f t="shared" ref="R2165:R2175" si="39">R2113</f>
        <v>standard job interview by HR</v>
      </c>
    </row>
    <row r="2166" spans="2:18" hidden="1" x14ac:dyDescent="0.3">
      <c r="B2166" s="101" t="s">
        <v>944</v>
      </c>
      <c r="R2166" s="216" t="str">
        <f t="shared" si="39"/>
        <v>behavioral interview</v>
      </c>
    </row>
    <row r="2167" spans="2:18" hidden="1" x14ac:dyDescent="0.3">
      <c r="B2167" s="101" t="s">
        <v>945</v>
      </c>
      <c r="R2167" s="216" t="str">
        <f t="shared" si="39"/>
        <v>situational interview</v>
      </c>
    </row>
    <row r="2168" spans="2:18" hidden="1" x14ac:dyDescent="0.3">
      <c r="B2168" s="101" t="s">
        <v>946</v>
      </c>
      <c r="R2168" s="216" t="str">
        <f t="shared" si="39"/>
        <v>motivational interview</v>
      </c>
    </row>
    <row r="2169" spans="2:18" hidden="1" x14ac:dyDescent="0.3">
      <c r="B2169" s="101" t="s">
        <v>947</v>
      </c>
      <c r="R2169" s="216" t="str">
        <f t="shared" si="39"/>
        <v>competency interview</v>
      </c>
    </row>
    <row r="2170" spans="2:18" hidden="1" x14ac:dyDescent="0.3">
      <c r="B2170" s="101" t="s">
        <v>948</v>
      </c>
      <c r="R2170" s="216" t="str">
        <f t="shared" si="39"/>
        <v>medical residency interview</v>
      </c>
    </row>
    <row r="2171" spans="2:18" hidden="1" x14ac:dyDescent="0.3">
      <c r="B2171" s="101" t="s">
        <v>925</v>
      </c>
      <c r="R2171" s="216" t="str">
        <f t="shared" si="39"/>
        <v>postgrad interview</v>
      </c>
    </row>
    <row r="2172" spans="2:18" hidden="1" x14ac:dyDescent="0.3">
      <c r="B2172" s="101" t="s">
        <v>925</v>
      </c>
      <c r="R2172" s="216" t="str">
        <f t="shared" si="39"/>
        <v>PhD program interview</v>
      </c>
    </row>
    <row r="2173" spans="2:18" hidden="1" x14ac:dyDescent="0.3">
      <c r="B2173" s="101" t="s">
        <v>644</v>
      </c>
      <c r="R2173" s="216" t="str">
        <f t="shared" si="39"/>
        <v>Qs to ask interviewer</v>
      </c>
    </row>
    <row r="2174" spans="2:18" hidden="1" x14ac:dyDescent="0.3">
      <c r="B2174" s="101" t="s">
        <v>645</v>
      </c>
      <c r="R2174" s="216" t="str">
        <f t="shared" si="39"/>
        <v>remote work interview</v>
      </c>
    </row>
    <row r="2175" spans="2:18" hidden="1" x14ac:dyDescent="0.3">
      <c r="B2175" s="101" t="s">
        <v>645</v>
      </c>
      <c r="R2175" s="216" t="str">
        <f t="shared" si="39"/>
        <v>[exit or stay interview]</v>
      </c>
    </row>
    <row r="2176" spans="2:18" hidden="1" x14ac:dyDescent="0.3"/>
    <row r="2177" spans="2:18" ht="14.5" hidden="1" thickBot="1" x14ac:dyDescent="0.35">
      <c r="B2177" s="210" t="str">
        <f>B591</f>
        <v>What the interviewer typically looks for in your answer to this question</v>
      </c>
    </row>
    <row r="2178" spans="2:18" ht="13.5" hidden="1" thickBot="1" x14ac:dyDescent="0.35">
      <c r="B2178" s="211" t="str">
        <f>IF($C$4=$C$1332,B2180,IF($C$4=$C$1333,B2181,IF($C$4=$C$1334,B2182,IF($C$4=$C$1335,B2183,IF($C$4=$C$1336,B2184,IF($C$4=$C$1337,B2185,IF($C$4=$C$1338,B2186,IF($C$4=$C$1339,B2187,IF($C$4=$C$1340,B2188,IF($C$4=$C$1341,B2189,IF($C$4=$G$1340,B2190,"")))))))))))</f>
        <v>Standard HR questions could overlook something that makes you especially qualified for this job. HR recognizes it may miss this, so this is an open-ended question for you to share some unique story that can help them decide you are just right for the job.</v>
      </c>
      <c r="C2178" s="212"/>
      <c r="D2178" s="212"/>
      <c r="E2178" s="212"/>
      <c r="F2178" s="212"/>
      <c r="G2178" s="212"/>
      <c r="H2178" s="213"/>
      <c r="I2178" s="212"/>
      <c r="J2178" s="212"/>
      <c r="K2178" s="212"/>
      <c r="L2178" s="212"/>
      <c r="M2178" s="212"/>
      <c r="N2178" s="214"/>
      <c r="O2178" s="212"/>
      <c r="P2178" s="212"/>
      <c r="Q2178" s="215"/>
    </row>
    <row r="2179" spans="2:18" hidden="1" x14ac:dyDescent="0.3"/>
    <row r="2180" spans="2:18" hidden="1" x14ac:dyDescent="0.3">
      <c r="B2180" s="101" t="s">
        <v>949</v>
      </c>
      <c r="R2180" s="216" t="str">
        <f>R2165</f>
        <v>standard job interview by HR</v>
      </c>
    </row>
    <row r="2181" spans="2:18" hidden="1" x14ac:dyDescent="0.3">
      <c r="B2181" s="101" t="s">
        <v>950</v>
      </c>
      <c r="R2181" s="216" t="str">
        <f>R2166</f>
        <v>behavioral interview</v>
      </c>
    </row>
    <row r="2182" spans="2:18" hidden="1" x14ac:dyDescent="0.3">
      <c r="B2182" s="101" t="s">
        <v>951</v>
      </c>
      <c r="Q2182" s="216"/>
      <c r="R2182" s="216" t="str">
        <f t="shared" ref="R2182:R2190" si="40">R2167</f>
        <v>situational interview</v>
      </c>
    </row>
    <row r="2183" spans="2:18" hidden="1" x14ac:dyDescent="0.3">
      <c r="B2183" s="101" t="s">
        <v>952</v>
      </c>
      <c r="R2183" s="216" t="str">
        <f t="shared" si="40"/>
        <v>motivational interview</v>
      </c>
    </row>
    <row r="2184" spans="2:18" hidden="1" x14ac:dyDescent="0.3">
      <c r="B2184" s="101" t="s">
        <v>953</v>
      </c>
      <c r="R2184" s="216" t="str">
        <f t="shared" si="40"/>
        <v>competency interview</v>
      </c>
    </row>
    <row r="2185" spans="2:18" hidden="1" x14ac:dyDescent="0.3">
      <c r="B2185" s="101" t="s">
        <v>954</v>
      </c>
      <c r="R2185" s="216" t="str">
        <f t="shared" si="40"/>
        <v>medical residency interview</v>
      </c>
    </row>
    <row r="2186" spans="2:18" hidden="1" x14ac:dyDescent="0.3">
      <c r="B2186" s="101" t="s">
        <v>955</v>
      </c>
      <c r="R2186" s="216" t="str">
        <f t="shared" si="40"/>
        <v>postgrad interview</v>
      </c>
    </row>
    <row r="2187" spans="2:18" hidden="1" x14ac:dyDescent="0.3">
      <c r="B2187" s="101" t="s">
        <v>956</v>
      </c>
      <c r="R2187" s="216" t="str">
        <f t="shared" si="40"/>
        <v>PhD program interview</v>
      </c>
    </row>
    <row r="2188" spans="2:18" hidden="1" x14ac:dyDescent="0.3">
      <c r="B2188" s="101" t="s">
        <v>644</v>
      </c>
      <c r="R2188" s="216" t="str">
        <f t="shared" si="40"/>
        <v>Qs to ask interviewer</v>
      </c>
    </row>
    <row r="2189" spans="2:18" hidden="1" x14ac:dyDescent="0.3">
      <c r="B2189" s="101" t="s">
        <v>645</v>
      </c>
      <c r="R2189" s="216" t="str">
        <f t="shared" si="40"/>
        <v>remote work interview</v>
      </c>
    </row>
    <row r="2190" spans="2:18" hidden="1" x14ac:dyDescent="0.3">
      <c r="B2190" s="101" t="s">
        <v>645</v>
      </c>
      <c r="R2190" s="216" t="str">
        <f t="shared" si="40"/>
        <v>[exit or stay interview]</v>
      </c>
    </row>
    <row r="2191" spans="2:18" hidden="1" x14ac:dyDescent="0.3"/>
    <row r="2192" spans="2:18" hidden="1" x14ac:dyDescent="0.3"/>
    <row r="2193" spans="2:25" hidden="1" x14ac:dyDescent="0.3"/>
    <row r="2194" spans="2:25" hidden="1" x14ac:dyDescent="0.3"/>
    <row r="2195" spans="2:25" hidden="1" x14ac:dyDescent="0.3">
      <c r="C2195" s="1" t="s">
        <v>656</v>
      </c>
    </row>
    <row r="2196" spans="2:25" hidden="1" x14ac:dyDescent="0.3">
      <c r="C2196" s="1" t="s">
        <v>657</v>
      </c>
    </row>
    <row r="2197" spans="2:25" hidden="1" x14ac:dyDescent="0.3">
      <c r="C2197" s="1" t="s">
        <v>658</v>
      </c>
    </row>
    <row r="2198" spans="2:25" hidden="1" x14ac:dyDescent="0.3">
      <c r="C2198" s="1" t="s">
        <v>659</v>
      </c>
    </row>
    <row r="2199" spans="2:25" hidden="1" x14ac:dyDescent="0.3"/>
    <row r="2200" spans="2:25" ht="15.5" hidden="1" x14ac:dyDescent="0.45">
      <c r="B2200" s="60" t="s">
        <v>45</v>
      </c>
      <c r="C2200" s="48" t="str">
        <f>IF(F608=$C$1675,C2201,IF(F608=$C$1676,C2202,IF(F608=$C$1677,C2203,IF(F608=$C$1678,C2204,""))))</f>
        <v/>
      </c>
      <c r="E2200" s="48" t="str">
        <f>IF(F608=$C$1675,C2205,IF(F608=$C$1676,C2206,IF(F608=$C$1677,C2207,IF(F608=$C$1678,C2208,""))))</f>
        <v/>
      </c>
    </row>
    <row r="2201" spans="2:25" hidden="1" x14ac:dyDescent="0.3">
      <c r="B2201" s="168" t="s">
        <v>660</v>
      </c>
      <c r="C2201" s="1" t="str">
        <f t="shared" ref="C2201:C2208" si="41">IF($C$4=$C$1332,E2201,IF($C$4=$C$1333,F2201,IF($C$4=$C$1334,G2201,IF($C$4=$C$1335,H2201,IF($C$4=$C$1336,I2201,IF($C$4=$C$1337,J2201,IF($C$4=$C$1338,K2201,IF($C$4=$C$1339,L2201,IF($C$4=$C$1340,M2201,IF($C$4=$C$1341,N2201,IF($C$4=$G$1340,O2201,"")))))))))))</f>
        <v>''No, that's about it. I can't think of anything more to add. I look forward to joining you and becoming a helpful addition to your team.''</v>
      </c>
      <c r="D2201" s="86" t="s">
        <v>148</v>
      </c>
      <c r="E2201" s="86" t="str">
        <f>CONCATENATE("''No, that's about it. I can't think of anything more to add. I look forward to joining ",IF(E101="","you",E101)," and becoming a helpful addition to your team.''")</f>
        <v>''No, that's about it. I can't think of anything more to add. I look forward to joining you and becoming a helpful addition to your team.''</v>
      </c>
      <c r="F2201" s="86" t="s">
        <v>662</v>
      </c>
      <c r="G2201" s="86" t="s">
        <v>662</v>
      </c>
      <c r="H2201" s="86" t="s">
        <v>662</v>
      </c>
      <c r="I2201" s="86" t="s">
        <v>662</v>
      </c>
      <c r="J2201" s="86" t="s">
        <v>662</v>
      </c>
      <c r="K2201" s="86" t="s">
        <v>662</v>
      </c>
      <c r="L2201" s="86" t="s">
        <v>662</v>
      </c>
      <c r="M2201" s="86" t="s">
        <v>662</v>
      </c>
      <c r="N2201" s="86" t="s">
        <v>662</v>
      </c>
      <c r="O2201" s="86"/>
      <c r="P2201" s="172"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2201" s="172" t="s">
        <v>663</v>
      </c>
      <c r="R2201" s="172" t="s">
        <v>664</v>
      </c>
      <c r="S2201" s="172" t="s">
        <v>665</v>
      </c>
      <c r="T2201" s="172" t="s">
        <v>666</v>
      </c>
      <c r="U2201" s="172" t="s">
        <v>667</v>
      </c>
      <c r="V2201" s="172" t="s">
        <v>668</v>
      </c>
      <c r="W2201" s="172" t="s">
        <v>669</v>
      </c>
      <c r="X2201" s="172" t="s">
        <v>670</v>
      </c>
      <c r="Y2201" s="172" t="s">
        <v>671</v>
      </c>
    </row>
    <row r="2202" spans="2:25" hidden="1" x14ac:dyDescent="0.3">
      <c r="B2202" s="168" t="s">
        <v>673</v>
      </c>
      <c r="C2202" s="1" t="str">
        <f t="shared" si="41"/>
        <v>"I enjoy long walks through the park with my dog. I read a lot. After a hard day's work, I do meditation exercises to be sure I'm re-energized for the next day."</v>
      </c>
      <c r="D2202" s="86" t="s">
        <v>148</v>
      </c>
      <c r="E2202" s="86" t="s">
        <v>957</v>
      </c>
      <c r="F2202" s="86" t="s">
        <v>674</v>
      </c>
      <c r="G2202" s="86" t="s">
        <v>674</v>
      </c>
      <c r="H2202" s="86" t="s">
        <v>674</v>
      </c>
      <c r="I2202" s="86" t="s">
        <v>674</v>
      </c>
      <c r="J2202" s="86" t="s">
        <v>674</v>
      </c>
      <c r="K2202" s="86" t="s">
        <v>674</v>
      </c>
      <c r="L2202" s="86" t="s">
        <v>674</v>
      </c>
      <c r="M2202" s="86" t="s">
        <v>674</v>
      </c>
      <c r="N2202" s="86" t="s">
        <v>674</v>
      </c>
      <c r="O2202" s="86" t="s">
        <v>148</v>
      </c>
      <c r="P2202" s="172" t="str">
        <f>CONCATENATE("''I look forward to working for ",$E$101,". This will be a good opportunity to move forward in my career while learning to serve your customers' needs. ...")</f>
        <v>''I look forward to working for . This will be a good opportunity to move forward in my career while learning to serve your customers' needs. ...</v>
      </c>
      <c r="Q2202" s="172" t="s">
        <v>675</v>
      </c>
      <c r="R2202" s="172" t="s">
        <v>676</v>
      </c>
      <c r="S2202" s="172" t="s">
        <v>677</v>
      </c>
      <c r="T2202" s="172" t="s">
        <v>678</v>
      </c>
      <c r="U2202" s="172" t="s">
        <v>679</v>
      </c>
      <c r="V2202" s="172" t="s">
        <v>680</v>
      </c>
      <c r="W2202" s="172" t="s">
        <v>681</v>
      </c>
      <c r="X2202" s="172" t="s">
        <v>682</v>
      </c>
      <c r="Y2202" s="172" t="s">
        <v>683</v>
      </c>
    </row>
    <row r="2203" spans="2:25" hidden="1" x14ac:dyDescent="0.3">
      <c r="B2203" s="168" t="s">
        <v>685</v>
      </c>
      <c r="C2203" s="1" t="str">
        <f t="shared" si="41"/>
        <v>"I'm the first in my family to earn a master's degree. That success alone has inspired me to work harder in my career, to live up to what I've earned. Seeing my education help me help customers is almost payment enough. But I do have bills to pay."</v>
      </c>
      <c r="D2203" s="86" t="s">
        <v>148</v>
      </c>
      <c r="E2203" s="86" t="s">
        <v>958</v>
      </c>
      <c r="F2203" s="86" t="s">
        <v>686</v>
      </c>
      <c r="G2203" s="86" t="s">
        <v>686</v>
      </c>
      <c r="H2203" s="86" t="s">
        <v>686</v>
      </c>
      <c r="I2203" s="86" t="s">
        <v>686</v>
      </c>
      <c r="J2203" s="86" t="s">
        <v>686</v>
      </c>
      <c r="K2203" s="86" t="s">
        <v>686</v>
      </c>
      <c r="L2203" s="86" t="s">
        <v>686</v>
      </c>
      <c r="M2203" s="86" t="s">
        <v>686</v>
      </c>
      <c r="N2203" s="86" t="s">
        <v>686</v>
      </c>
      <c r="O2203" s="86" t="s">
        <v>148</v>
      </c>
      <c r="P2203" s="172"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2203" s="172" t="s">
        <v>687</v>
      </c>
      <c r="R2203" s="172" t="s">
        <v>688</v>
      </c>
      <c r="S2203" s="172" t="s">
        <v>689</v>
      </c>
      <c r="T2203" s="172" t="s">
        <v>690</v>
      </c>
      <c r="U2203" s="172" t="s">
        <v>691</v>
      </c>
      <c r="V2203" s="172" t="s">
        <v>692</v>
      </c>
      <c r="W2203" s="172" t="s">
        <v>693</v>
      </c>
      <c r="X2203" s="172" t="s">
        <v>694</v>
      </c>
      <c r="Y2203" s="172" t="s">
        <v>695</v>
      </c>
    </row>
    <row r="2204" spans="2:25" hidden="1" x14ac:dyDescent="0.3">
      <c r="B2204" s="168" t="s">
        <v>697</v>
      </c>
      <c r="C2204" s="1" t="str">
        <f t="shared" si="41"/>
        <v>"Let me tell you about a time I saved our company $1.2 million dollars. We had just recovered from a fire and was about to eat the cost of reconstruction. I found a way to get the costs covered by the liable party, and we were back in business sooner than expected."</v>
      </c>
      <c r="D2204" s="86" t="s">
        <v>148</v>
      </c>
      <c r="E2204" s="86" t="s">
        <v>959</v>
      </c>
      <c r="F2204" s="86" t="s">
        <v>698</v>
      </c>
      <c r="G2204" s="86" t="s">
        <v>698</v>
      </c>
      <c r="H2204" s="86" t="s">
        <v>698</v>
      </c>
      <c r="I2204" s="86" t="s">
        <v>698</v>
      </c>
      <c r="J2204" s="86" t="s">
        <v>698</v>
      </c>
      <c r="K2204" s="86" t="s">
        <v>698</v>
      </c>
      <c r="L2204" s="86" t="s">
        <v>698</v>
      </c>
      <c r="M2204" s="86" t="s">
        <v>698</v>
      </c>
      <c r="N2204" s="86" t="s">
        <v>698</v>
      </c>
      <c r="O2204" s="86" t="s">
        <v>148</v>
      </c>
      <c r="P2204" s="172"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2204" s="172" t="s">
        <v>699</v>
      </c>
      <c r="R2204" s="172" t="s">
        <v>700</v>
      </c>
      <c r="S2204" s="172" t="s">
        <v>701</v>
      </c>
      <c r="T2204" s="172" t="s">
        <v>702</v>
      </c>
      <c r="U2204" s="172" t="s">
        <v>703</v>
      </c>
      <c r="V2204" s="172" t="s">
        <v>704</v>
      </c>
      <c r="W2204" s="172" t="s">
        <v>705</v>
      </c>
      <c r="X2204" s="172" t="s">
        <v>706</v>
      </c>
      <c r="Y2204" s="172" t="s">
        <v>707</v>
      </c>
    </row>
    <row r="2205" spans="2:25" hidden="1" x14ac:dyDescent="0.3">
      <c r="B2205" s="173" t="str">
        <f>B2201</f>
        <v>poor</v>
      </c>
      <c r="C2205" s="1" t="str">
        <f t="shared" si="41"/>
        <v>POOR: MISSES OPPORTUNITY TO ADD VALUE, ALWAYS FIND SOMETHING TO ADD</v>
      </c>
      <c r="D2205" s="86" t="s">
        <v>148</v>
      </c>
      <c r="E2205" s="1" t="s">
        <v>960</v>
      </c>
      <c r="F2205" s="1" t="s">
        <v>710</v>
      </c>
      <c r="G2205" s="1" t="s">
        <v>710</v>
      </c>
      <c r="H2205" s="1" t="s">
        <v>710</v>
      </c>
      <c r="I2205" s="1" t="s">
        <v>710</v>
      </c>
      <c r="J2205" s="1" t="s">
        <v>710</v>
      </c>
      <c r="K2205" s="1" t="s">
        <v>710</v>
      </c>
      <c r="L2205" s="1" t="s">
        <v>710</v>
      </c>
      <c r="M2205" s="1" t="s">
        <v>710</v>
      </c>
      <c r="N2205" s="1" t="s">
        <v>710</v>
      </c>
      <c r="O2205" s="86" t="s">
        <v>148</v>
      </c>
    </row>
    <row r="2206" spans="2:25" hidden="1" x14ac:dyDescent="0.3">
      <c r="B2206" s="173" t="str">
        <f>B2202</f>
        <v>okay</v>
      </c>
      <c r="C2206" s="1" t="str">
        <f t="shared" si="41"/>
        <v>OKAY: SHOWS WORK-LIFE BALANCE, BUT SOUNDS TOO VAGUE TO BE EASILY BELIEVABLE</v>
      </c>
      <c r="D2206" s="86" t="s">
        <v>148</v>
      </c>
      <c r="E2206" s="1" t="s">
        <v>961</v>
      </c>
      <c r="F2206" s="1" t="s">
        <v>710</v>
      </c>
      <c r="G2206" s="1" t="s">
        <v>710</v>
      </c>
      <c r="H2206" s="1" t="s">
        <v>710</v>
      </c>
      <c r="I2206" s="1" t="s">
        <v>710</v>
      </c>
      <c r="J2206" s="1" t="s">
        <v>710</v>
      </c>
      <c r="K2206" s="1" t="s">
        <v>710</v>
      </c>
      <c r="L2206" s="1" t="s">
        <v>710</v>
      </c>
      <c r="M2206" s="1" t="s">
        <v>710</v>
      </c>
      <c r="N2206" s="1" t="s">
        <v>710</v>
      </c>
      <c r="O2206" s="86" t="s">
        <v>148</v>
      </c>
    </row>
    <row r="2207" spans="2:25" hidden="1" x14ac:dyDescent="0.3">
      <c r="B2207" s="173" t="str">
        <f>B2203</f>
        <v>good</v>
      </c>
      <c r="C2207" s="1" t="str">
        <f t="shared" si="41"/>
        <v>GOOD: HIGHLIGHTS SOME VALUE, BUT TOO SELF-FOCUSED AND NOT ENOUGH VALUE TO EMPLOYER</v>
      </c>
      <c r="D2207" s="86" t="s">
        <v>148</v>
      </c>
      <c r="E2207" s="1" t="s">
        <v>962</v>
      </c>
      <c r="F2207" s="1" t="s">
        <v>710</v>
      </c>
      <c r="G2207" s="1" t="s">
        <v>710</v>
      </c>
      <c r="H2207" s="1" t="s">
        <v>710</v>
      </c>
      <c r="I2207" s="1" t="s">
        <v>710</v>
      </c>
      <c r="J2207" s="1" t="s">
        <v>710</v>
      </c>
      <c r="K2207" s="1" t="s">
        <v>710</v>
      </c>
      <c r="L2207" s="1" t="s">
        <v>710</v>
      </c>
      <c r="M2207" s="1" t="s">
        <v>710</v>
      </c>
      <c r="N2207" s="1" t="s">
        <v>710</v>
      </c>
      <c r="O2207" s="86" t="s">
        <v>148</v>
      </c>
    </row>
    <row r="2208" spans="2:25" hidden="1" x14ac:dyDescent="0.3">
      <c r="B2208" s="173" t="str">
        <f>B2204</f>
        <v>excellent</v>
      </c>
      <c r="C2208" s="1" t="str">
        <f t="shared" si="41"/>
        <v>EXCELLENT: GREAT STORY ABOUT ADDING VALUE TO EMPLOYER</v>
      </c>
      <c r="D2208" s="86" t="s">
        <v>148</v>
      </c>
      <c r="E2208" s="1" t="s">
        <v>963</v>
      </c>
      <c r="F2208" s="1" t="s">
        <v>710</v>
      </c>
      <c r="G2208" s="1" t="s">
        <v>710</v>
      </c>
      <c r="H2208" s="1" t="s">
        <v>710</v>
      </c>
      <c r="I2208" s="1" t="s">
        <v>710</v>
      </c>
      <c r="J2208" s="1" t="s">
        <v>710</v>
      </c>
      <c r="K2208" s="1" t="s">
        <v>710</v>
      </c>
      <c r="L2208" s="1" t="s">
        <v>710</v>
      </c>
      <c r="M2208" s="1" t="s">
        <v>710</v>
      </c>
      <c r="N2208" s="1" t="s">
        <v>710</v>
      </c>
      <c r="O2208" s="86" t="s">
        <v>148</v>
      </c>
    </row>
    <row r="2209" spans="1:18" ht="22" hidden="1" x14ac:dyDescent="0.65">
      <c r="A2209" s="206"/>
      <c r="B2209" s="207" t="s">
        <v>964</v>
      </c>
      <c r="C2209" s="79"/>
      <c r="D2209" s="79"/>
      <c r="E2209" s="79"/>
      <c r="F2209" s="79"/>
      <c r="G2209" s="79"/>
      <c r="H2209" s="80"/>
      <c r="I2209" s="79"/>
      <c r="J2209" s="79"/>
      <c r="K2209" s="79"/>
      <c r="L2209" s="79"/>
      <c r="M2209" s="79"/>
      <c r="N2209" s="206"/>
    </row>
    <row r="2210" spans="1:18" ht="14.5" hidden="1" x14ac:dyDescent="0.35">
      <c r="B2210" s="208" t="str">
        <f>B621</f>
        <v>Do you have any questions for me?</v>
      </c>
    </row>
    <row r="2211" spans="1:18" hidden="1" x14ac:dyDescent="0.3">
      <c r="B2211" s="209" t="str">
        <f>B622</f>
        <v>Or perhaps they will ask a similar question like...</v>
      </c>
    </row>
    <row r="2212" spans="1:18" ht="14.5" hidden="1" x14ac:dyDescent="0.35">
      <c r="B2212" s="208" t="str">
        <f>B623</f>
        <v>Do you have any questions for us?</v>
      </c>
    </row>
    <row r="2213" spans="1:18" hidden="1" x14ac:dyDescent="0.3"/>
    <row r="2214" spans="1:18" ht="14.5" hidden="1" thickBot="1" x14ac:dyDescent="0.35">
      <c r="B2214" s="210" t="str">
        <f>B625</f>
        <v>Key insight into this question</v>
      </c>
    </row>
    <row r="2215" spans="1:18" ht="13.5" hidden="1" thickBot="1" x14ac:dyDescent="0.35">
      <c r="B2215" s="211" t="str">
        <f>IF($C$4=$C$1332,B2217,IF($C$4=$C$1333,B2218,IF($C$4=$C$1334,B2219,IF($C$4=$C$1335,B2220,IF($C$4=$C$1336,B2221,IF($C$4=$C$1337,B2222,IF($C$4=$C$1338,B2223,IF($C$4=$C$1339,B2224,IF($C$4=$C$1340,B2225,IF($C$4=$C$1341,B2226,IF($C$4=$G$1340,B2227,"")))))))))))</f>
        <v>Good questions demonstrate how interested you are in the job. You never want to say you have no questions. Let the time run out on the questions you could ask.</v>
      </c>
      <c r="C2215" s="212"/>
      <c r="D2215" s="212"/>
      <c r="E2215" s="212"/>
      <c r="F2215" s="212"/>
      <c r="G2215" s="212"/>
      <c r="H2215" s="213"/>
      <c r="I2215" s="212"/>
      <c r="J2215" s="212"/>
      <c r="K2215" s="212"/>
      <c r="L2215" s="212"/>
      <c r="M2215" s="212"/>
      <c r="N2215" s="214"/>
      <c r="O2215" s="212"/>
      <c r="P2215" s="212"/>
      <c r="Q2215" s="215"/>
    </row>
    <row r="2216" spans="1:18" hidden="1" x14ac:dyDescent="0.3"/>
    <row r="2217" spans="1:18" hidden="1" x14ac:dyDescent="0.3">
      <c r="B2217" s="101" t="s">
        <v>965</v>
      </c>
      <c r="R2217" s="216" t="str">
        <f>R2165</f>
        <v>standard job interview by HR</v>
      </c>
    </row>
    <row r="2218" spans="1:18" hidden="1" x14ac:dyDescent="0.3">
      <c r="B2218" s="101" t="s">
        <v>966</v>
      </c>
      <c r="R2218" s="216" t="str">
        <f t="shared" ref="R2218:R2227" si="42">R2166</f>
        <v>behavioral interview</v>
      </c>
    </row>
    <row r="2219" spans="1:18" hidden="1" x14ac:dyDescent="0.3">
      <c r="B2219" s="101" t="s">
        <v>967</v>
      </c>
      <c r="R2219" s="216" t="str">
        <f t="shared" si="42"/>
        <v>situational interview</v>
      </c>
    </row>
    <row r="2220" spans="1:18" hidden="1" x14ac:dyDescent="0.3">
      <c r="B2220" s="101" t="s">
        <v>968</v>
      </c>
      <c r="R2220" s="216" t="str">
        <f t="shared" si="42"/>
        <v>motivational interview</v>
      </c>
    </row>
    <row r="2221" spans="1:18" hidden="1" x14ac:dyDescent="0.3">
      <c r="B2221" s="101" t="s">
        <v>969</v>
      </c>
      <c r="R2221" s="216" t="str">
        <f t="shared" si="42"/>
        <v>competency interview</v>
      </c>
    </row>
    <row r="2222" spans="1:18" hidden="1" x14ac:dyDescent="0.3">
      <c r="B2222" s="101" t="s">
        <v>970</v>
      </c>
      <c r="R2222" s="216" t="str">
        <f t="shared" si="42"/>
        <v>medical residency interview</v>
      </c>
    </row>
    <row r="2223" spans="1:18" hidden="1" x14ac:dyDescent="0.3">
      <c r="B2223" s="101" t="s">
        <v>971</v>
      </c>
      <c r="R2223" s="216" t="str">
        <f t="shared" si="42"/>
        <v>postgrad interview</v>
      </c>
    </row>
    <row r="2224" spans="1:18" hidden="1" x14ac:dyDescent="0.3">
      <c r="B2224" s="101" t="s">
        <v>972</v>
      </c>
      <c r="R2224" s="216" t="str">
        <f t="shared" si="42"/>
        <v>PhD program interview</v>
      </c>
    </row>
    <row r="2225" spans="2:18" hidden="1" x14ac:dyDescent="0.3">
      <c r="B2225" s="101" t="s">
        <v>644</v>
      </c>
      <c r="R2225" s="216" t="str">
        <f t="shared" si="42"/>
        <v>Qs to ask interviewer</v>
      </c>
    </row>
    <row r="2226" spans="2:18" hidden="1" x14ac:dyDescent="0.3">
      <c r="B2226" s="101" t="s">
        <v>645</v>
      </c>
      <c r="R2226" s="216" t="str">
        <f t="shared" si="42"/>
        <v>remote work interview</v>
      </c>
    </row>
    <row r="2227" spans="2:18" hidden="1" x14ac:dyDescent="0.3">
      <c r="B2227" s="101" t="s">
        <v>645</v>
      </c>
      <c r="R2227" s="216" t="str">
        <f t="shared" si="42"/>
        <v>[exit or stay interview]</v>
      </c>
    </row>
    <row r="2228" spans="2:18" hidden="1" x14ac:dyDescent="0.3"/>
    <row r="2229" spans="2:18" ht="14.5" hidden="1" thickBot="1" x14ac:dyDescent="0.35">
      <c r="B2229" s="210" t="str">
        <f>B628</f>
        <v>What the interviewer typically looks for in your answer to this question</v>
      </c>
    </row>
    <row r="2230" spans="2:18" ht="13.5" hidden="1" thickBot="1" x14ac:dyDescent="0.35">
      <c r="B2230" s="211" t="str">
        <f>IF($C$4=$C$1332,B2232,IF($C$4=$C$1333,B2233,IF($C$4=$C$1334,B2234,IF($C$4=$C$1335,B2235,IF($C$4=$C$1336,B2236,IF($C$4=$C$1337,B2237,IF($C$4=$C$1338,B2238,IF($C$4=$C$1339,B2239,IF($C$4=$C$1340,B2240,IF($C$4=$C$1341,B2241,IF($C$4=$G$1340,B2242,"")))))))))))</f>
        <v>Prepare at least 3 to 4 questions to ask the interviewer to show your interest. If you only prepare one or two and they answer each in the course of the interview, you do not want to say you have no more questions. Go back to the top and select "Qs to ask interviewer" for some ideas.</v>
      </c>
      <c r="C2230" s="212"/>
      <c r="D2230" s="212"/>
      <c r="E2230" s="212"/>
      <c r="F2230" s="212"/>
      <c r="G2230" s="212"/>
      <c r="H2230" s="213"/>
      <c r="I2230" s="212"/>
      <c r="J2230" s="212"/>
      <c r="K2230" s="212"/>
      <c r="L2230" s="212"/>
      <c r="M2230" s="212"/>
      <c r="N2230" s="214"/>
      <c r="O2230" s="212"/>
      <c r="P2230" s="212"/>
      <c r="Q2230" s="215"/>
    </row>
    <row r="2231" spans="2:18" hidden="1" x14ac:dyDescent="0.3"/>
    <row r="2232" spans="2:18" hidden="1" x14ac:dyDescent="0.3">
      <c r="B2232" s="101" t="s">
        <v>973</v>
      </c>
      <c r="R2232" s="216" t="str">
        <f>R2217</f>
        <v>standard job interview by HR</v>
      </c>
    </row>
    <row r="2233" spans="2:18" hidden="1" x14ac:dyDescent="0.3">
      <c r="B2233" s="101" t="s">
        <v>974</v>
      </c>
      <c r="R2233" s="216" t="str">
        <f>R2218</f>
        <v>behavioral interview</v>
      </c>
    </row>
    <row r="2234" spans="2:18" hidden="1" x14ac:dyDescent="0.3">
      <c r="B2234" s="101" t="s">
        <v>975</v>
      </c>
      <c r="Q2234" s="216"/>
      <c r="R2234" s="216" t="str">
        <f t="shared" ref="R2234:R2242" si="43">R2219</f>
        <v>situational interview</v>
      </c>
    </row>
    <row r="2235" spans="2:18" hidden="1" x14ac:dyDescent="0.3">
      <c r="B2235" s="101" t="s">
        <v>976</v>
      </c>
      <c r="R2235" s="216" t="str">
        <f t="shared" si="43"/>
        <v>motivational interview</v>
      </c>
    </row>
    <row r="2236" spans="2:18" hidden="1" x14ac:dyDescent="0.3">
      <c r="B2236" s="101" t="s">
        <v>977</v>
      </c>
      <c r="R2236" s="216" t="str">
        <f t="shared" si="43"/>
        <v>competency interview</v>
      </c>
    </row>
    <row r="2237" spans="2:18" hidden="1" x14ac:dyDescent="0.3">
      <c r="B2237" s="101" t="s">
        <v>973</v>
      </c>
      <c r="R2237" s="216" t="str">
        <f t="shared" si="43"/>
        <v>medical residency interview</v>
      </c>
    </row>
    <row r="2238" spans="2:18" hidden="1" x14ac:dyDescent="0.3">
      <c r="B2238" s="101" t="s">
        <v>978</v>
      </c>
      <c r="R2238" s="216" t="str">
        <f t="shared" si="43"/>
        <v>postgrad interview</v>
      </c>
    </row>
    <row r="2239" spans="2:18" hidden="1" x14ac:dyDescent="0.3">
      <c r="B2239" s="101" t="s">
        <v>979</v>
      </c>
      <c r="R2239" s="216" t="str">
        <f t="shared" si="43"/>
        <v>PhD program interview</v>
      </c>
    </row>
    <row r="2240" spans="2:18" hidden="1" x14ac:dyDescent="0.3">
      <c r="B2240" s="101" t="s">
        <v>644</v>
      </c>
      <c r="R2240" s="216" t="str">
        <f t="shared" si="43"/>
        <v>Qs to ask interviewer</v>
      </c>
    </row>
    <row r="2241" spans="2:25" hidden="1" x14ac:dyDescent="0.3">
      <c r="B2241" s="101" t="s">
        <v>645</v>
      </c>
      <c r="R2241" s="216" t="str">
        <f t="shared" si="43"/>
        <v>remote work interview</v>
      </c>
    </row>
    <row r="2242" spans="2:25" hidden="1" x14ac:dyDescent="0.3">
      <c r="B2242" s="101" t="s">
        <v>645</v>
      </c>
      <c r="R2242" s="216" t="str">
        <f t="shared" si="43"/>
        <v>[exit or stay interview]</v>
      </c>
    </row>
    <row r="2243" spans="2:25" hidden="1" x14ac:dyDescent="0.3"/>
    <row r="2244" spans="2:25" hidden="1" x14ac:dyDescent="0.3"/>
    <row r="2245" spans="2:25" hidden="1" x14ac:dyDescent="0.3"/>
    <row r="2246" spans="2:25" hidden="1" x14ac:dyDescent="0.3"/>
    <row r="2247" spans="2:25" hidden="1" x14ac:dyDescent="0.3">
      <c r="C2247" s="1" t="s">
        <v>656</v>
      </c>
    </row>
    <row r="2248" spans="2:25" hidden="1" x14ac:dyDescent="0.3">
      <c r="C2248" s="1" t="s">
        <v>657</v>
      </c>
    </row>
    <row r="2249" spans="2:25" hidden="1" x14ac:dyDescent="0.3">
      <c r="C2249" s="1" t="s">
        <v>658</v>
      </c>
    </row>
    <row r="2250" spans="2:25" hidden="1" x14ac:dyDescent="0.3">
      <c r="C2250" s="1" t="s">
        <v>659</v>
      </c>
    </row>
    <row r="2251" spans="2:25" hidden="1" x14ac:dyDescent="0.3"/>
    <row r="2252" spans="2:25" ht="15.5" hidden="1" x14ac:dyDescent="0.45">
      <c r="B2252" s="60" t="s">
        <v>46</v>
      </c>
      <c r="C2252" s="48" t="str">
        <f>IF(F645=$C$1675,C2253,IF(F645=$C$1676,C2254,IF(F645=$C$1677,C2255,IF(F645=$C$1678,C2256,""))))</f>
        <v/>
      </c>
      <c r="E2252" s="48" t="str">
        <f>IF(F645=$C$1675,C2257,IF(F645=$C$1676,C2258,IF(F645=$C$1677,C2259,IF(F645=$C$1678,C2260,""))))</f>
        <v/>
      </c>
    </row>
    <row r="2253" spans="2:25" hidden="1" x14ac:dyDescent="0.3">
      <c r="B2253" s="168" t="s">
        <v>660</v>
      </c>
      <c r="C2253" s="1" t="str">
        <f t="shared" ref="C2253:C2260" si="44">IF($C$4=$C$1332,E2253,IF($C$4=$C$1333,F2253,IF($C$4=$C$1334,G2253,IF($C$4=$C$1335,H2253,IF($C$4=$C$1336,I2253,IF($C$4=$C$1337,J2253,IF($C$4=$C$1338,K2253,IF($C$4=$C$1339,L2253,IF($C$4=$C$1340,M2253,IF($C$4=$C$1341,N2253,IF($C$4=$G$1340,O2253,"")))))))))))</f>
        <v>"No, I don't have any questions. Thank you." OR: "What's the starting salary, does health benefits cover dental &amp; optical, and how many sick days will I have?"</v>
      </c>
      <c r="D2253" s="86" t="s">
        <v>148</v>
      </c>
      <c r="E2253" s="86" t="s">
        <v>980</v>
      </c>
      <c r="F2253" s="86" t="s">
        <v>662</v>
      </c>
      <c r="G2253" s="86" t="s">
        <v>662</v>
      </c>
      <c r="H2253" s="86" t="s">
        <v>662</v>
      </c>
      <c r="I2253" s="86" t="s">
        <v>662</v>
      </c>
      <c r="J2253" s="86" t="s">
        <v>662</v>
      </c>
      <c r="K2253" s="86" t="s">
        <v>662</v>
      </c>
      <c r="L2253" s="86" t="s">
        <v>662</v>
      </c>
      <c r="M2253" s="86" t="s">
        <v>662</v>
      </c>
      <c r="N2253" s="86" t="s">
        <v>662</v>
      </c>
      <c r="P2253" s="172" t="str">
        <f>CONCATENATE("''I know I'm gonna be a good fit for this ",$E$100," job, since I've worked hard at this stuff before. I'm a hard worker. You can see that on my résumé. Yep, you can depend on me. ...")</f>
        <v>''I know I'm gonna be a good fit for this  job, since I've worked hard at this stuff before. I'm a hard worker. You can see that on my résumé. Yep, you can depend on me. ...</v>
      </c>
      <c r="Q2253" s="172" t="s">
        <v>663</v>
      </c>
      <c r="R2253" s="172" t="s">
        <v>664</v>
      </c>
      <c r="S2253" s="172" t="s">
        <v>665</v>
      </c>
      <c r="T2253" s="172" t="s">
        <v>666</v>
      </c>
      <c r="U2253" s="172" t="s">
        <v>667</v>
      </c>
      <c r="V2253" s="172" t="s">
        <v>668</v>
      </c>
      <c r="W2253" s="172" t="s">
        <v>669</v>
      </c>
      <c r="X2253" s="172" t="s">
        <v>670</v>
      </c>
      <c r="Y2253" s="172" t="s">
        <v>671</v>
      </c>
    </row>
    <row r="2254" spans="2:25" hidden="1" x14ac:dyDescent="0.3">
      <c r="B2254" s="168" t="s">
        <v>673</v>
      </c>
      <c r="C2254" s="1" t="str">
        <f t="shared" si="44"/>
        <v>"So what is the next step in the hiring process? … No, I don't have any other questions."</v>
      </c>
      <c r="D2254" s="86" t="s">
        <v>148</v>
      </c>
      <c r="E2254" s="86" t="s">
        <v>981</v>
      </c>
      <c r="F2254" s="86" t="s">
        <v>674</v>
      </c>
      <c r="G2254" s="86" t="s">
        <v>674</v>
      </c>
      <c r="H2254" s="86" t="s">
        <v>674</v>
      </c>
      <c r="I2254" s="86" t="s">
        <v>674</v>
      </c>
      <c r="J2254" s="86" t="s">
        <v>674</v>
      </c>
      <c r="K2254" s="86" t="s">
        <v>674</v>
      </c>
      <c r="L2254" s="86" t="s">
        <v>674</v>
      </c>
      <c r="M2254" s="86" t="s">
        <v>674</v>
      </c>
      <c r="N2254" s="86" t="s">
        <v>674</v>
      </c>
      <c r="P2254" s="217" t="str">
        <f>CONCATENATE("''I look forward to working for ",IF($E$101="","this company",$E$101),". This will be a good opportunity to move forward in my career while learning to serve your customers' needs. …''")</f>
        <v>''I look forward to working for this company. This will be a good opportunity to move forward in my career while learning to serve your customers' needs. …''</v>
      </c>
      <c r="Q2254" s="172" t="s">
        <v>675</v>
      </c>
      <c r="R2254" s="172" t="s">
        <v>676</v>
      </c>
      <c r="S2254" s="172" t="s">
        <v>677</v>
      </c>
      <c r="T2254" s="172" t="s">
        <v>678</v>
      </c>
      <c r="U2254" s="172" t="s">
        <v>679</v>
      </c>
      <c r="V2254" s="172" t="s">
        <v>680</v>
      </c>
      <c r="W2254" s="172" t="s">
        <v>681</v>
      </c>
      <c r="X2254" s="172" t="s">
        <v>682</v>
      </c>
      <c r="Y2254" s="172" t="s">
        <v>683</v>
      </c>
    </row>
    <row r="2255" spans="2:25" hidden="1" x14ac:dyDescent="0.3">
      <c r="B2255" s="168" t="s">
        <v>685</v>
      </c>
      <c r="C2255" s="1" t="str">
        <f t="shared" si="44"/>
        <v>"Is the company growing and improving its profit margins? Are you still selling the same services as last year?"</v>
      </c>
      <c r="D2255" s="86" t="s">
        <v>148</v>
      </c>
      <c r="E2255" s="86" t="s">
        <v>982</v>
      </c>
      <c r="F2255" s="86" t="s">
        <v>686</v>
      </c>
      <c r="G2255" s="86" t="s">
        <v>686</v>
      </c>
      <c r="H2255" s="86" t="s">
        <v>686</v>
      </c>
      <c r="I2255" s="86" t="s">
        <v>686</v>
      </c>
      <c r="J2255" s="86" t="s">
        <v>686</v>
      </c>
      <c r="K2255" s="86" t="s">
        <v>686</v>
      </c>
      <c r="L2255" s="86" t="s">
        <v>686</v>
      </c>
      <c r="M2255" s="86" t="s">
        <v>686</v>
      </c>
      <c r="N2255" s="86" t="s">
        <v>686</v>
      </c>
      <c r="P2255" s="172" t="str">
        <f>CONCATENATE("''My name is ",$E$98," ",$E$99," and I look forward to serving ",$E$101,"'s needs in this ",$E$100," position. Let me highlight some of my qualifications for you. ...")</f>
        <v>''My name is   and I look forward to serving 's needs in this  position. Let me highlight some of my qualifications for you. ...</v>
      </c>
      <c r="Q2255" s="172" t="s">
        <v>687</v>
      </c>
      <c r="R2255" s="172" t="s">
        <v>688</v>
      </c>
      <c r="S2255" s="172" t="s">
        <v>689</v>
      </c>
      <c r="T2255" s="172" t="s">
        <v>690</v>
      </c>
      <c r="U2255" s="172" t="s">
        <v>691</v>
      </c>
      <c r="V2255" s="172" t="s">
        <v>692</v>
      </c>
      <c r="W2255" s="172" t="s">
        <v>693</v>
      </c>
      <c r="X2255" s="172" t="s">
        <v>694</v>
      </c>
      <c r="Y2255" s="172" t="s">
        <v>695</v>
      </c>
    </row>
    <row r="2256" spans="2:25" hidden="1" x14ac:dyDescent="0.3">
      <c r="B2256" s="168" t="s">
        <v>697</v>
      </c>
      <c r="C2256" s="1" t="str">
        <f t="shared" si="44"/>
        <v>"Yes, several. First, how will my performance be measured? … Do you expect more business going into the next quarter? … Is this a new position or did the previous worker leave and why? …"</v>
      </c>
      <c r="D2256" s="86" t="s">
        <v>148</v>
      </c>
      <c r="E2256" s="86" t="s">
        <v>983</v>
      </c>
      <c r="F2256" s="86" t="s">
        <v>698</v>
      </c>
      <c r="G2256" s="86" t="s">
        <v>698</v>
      </c>
      <c r="H2256" s="86" t="s">
        <v>698</v>
      </c>
      <c r="I2256" s="86" t="s">
        <v>698</v>
      </c>
      <c r="J2256" s="86" t="s">
        <v>698</v>
      </c>
      <c r="K2256" s="86" t="s">
        <v>698</v>
      </c>
      <c r="L2256" s="86" t="s">
        <v>698</v>
      </c>
      <c r="M2256" s="86" t="s">
        <v>698</v>
      </c>
      <c r="N2256" s="86" t="s">
        <v>698</v>
      </c>
      <c r="P2256" s="172" t="str">
        <f>CONCATENATE("''Thank you for this opportunity to serve you in this ",$E$100," position. My name is ",$E$98," ",$E$99," and I look forward to helping ",$E$101," solve their needs in this position. ...")</f>
        <v>''Thank you for this opportunity to serve you in this  position. My name is   and I look forward to helping  solve their needs in this position. ...</v>
      </c>
      <c r="Q2256" s="172" t="s">
        <v>699</v>
      </c>
      <c r="R2256" s="172" t="s">
        <v>700</v>
      </c>
      <c r="S2256" s="172" t="s">
        <v>701</v>
      </c>
      <c r="T2256" s="172" t="s">
        <v>702</v>
      </c>
      <c r="U2256" s="172" t="s">
        <v>703</v>
      </c>
      <c r="V2256" s="172" t="s">
        <v>704</v>
      </c>
      <c r="W2256" s="172" t="s">
        <v>705</v>
      </c>
      <c r="X2256" s="172" t="s">
        <v>706</v>
      </c>
      <c r="Y2256" s="172" t="s">
        <v>707</v>
      </c>
    </row>
    <row r="2257" spans="1:18" hidden="1" x14ac:dyDescent="0.3">
      <c r="B2257" s="173" t="str">
        <f>B2253</f>
        <v>poor</v>
      </c>
      <c r="C2257" s="1" t="str">
        <f t="shared" si="44"/>
        <v>POOR: ALWAYS HAVE SOME QUESTIONS OR RISK NOT SEEMING INTERESTED; DON'T BRING UP COMPENSATION</v>
      </c>
      <c r="D2257" s="86" t="s">
        <v>148</v>
      </c>
      <c r="E2257" s="1" t="s">
        <v>984</v>
      </c>
      <c r="F2257" s="1" t="s">
        <v>710</v>
      </c>
      <c r="G2257" s="1" t="s">
        <v>710</v>
      </c>
      <c r="H2257" s="1" t="s">
        <v>710</v>
      </c>
      <c r="I2257" s="1" t="s">
        <v>710</v>
      </c>
      <c r="J2257" s="1" t="s">
        <v>710</v>
      </c>
      <c r="K2257" s="1" t="s">
        <v>710</v>
      </c>
      <c r="L2257" s="1" t="s">
        <v>710</v>
      </c>
      <c r="M2257" s="1" t="s">
        <v>710</v>
      </c>
      <c r="N2257" s="1" t="s">
        <v>710</v>
      </c>
      <c r="O2257" s="86" t="s">
        <v>148</v>
      </c>
    </row>
    <row r="2258" spans="1:18" hidden="1" x14ac:dyDescent="0.3">
      <c r="B2258" s="173" t="str">
        <f>B2254</f>
        <v>okay</v>
      </c>
      <c r="C2258" s="1" t="str">
        <f t="shared" si="44"/>
        <v>OKAY: AVOID RUNNING OUT OF QUESTIONS BY PREPARING MORE TO ASK</v>
      </c>
      <c r="D2258" s="86" t="s">
        <v>148</v>
      </c>
      <c r="E2258" s="1" t="s">
        <v>985</v>
      </c>
      <c r="F2258" s="1" t="s">
        <v>710</v>
      </c>
      <c r="G2258" s="1" t="s">
        <v>710</v>
      </c>
      <c r="H2258" s="1" t="s">
        <v>710</v>
      </c>
      <c r="I2258" s="1" t="s">
        <v>710</v>
      </c>
      <c r="J2258" s="1" t="s">
        <v>710</v>
      </c>
      <c r="K2258" s="1" t="s">
        <v>710</v>
      </c>
      <c r="L2258" s="1" t="s">
        <v>710</v>
      </c>
      <c r="M2258" s="1" t="s">
        <v>710</v>
      </c>
      <c r="N2258" s="1" t="s">
        <v>710</v>
      </c>
      <c r="O2258" s="86" t="s">
        <v>148</v>
      </c>
    </row>
    <row r="2259" spans="1:18" hidden="1" x14ac:dyDescent="0.3">
      <c r="B2259" s="173" t="str">
        <f>B2255</f>
        <v>good</v>
      </c>
      <c r="C2259" s="1" t="str">
        <f t="shared" si="44"/>
        <v>GOOD: LEARNING THEIR FINANCIAL HEALTH CAN HELP, BUT AVOID ASKING WHAT YOU CAN FIND ONLINE</v>
      </c>
      <c r="D2259" s="86" t="s">
        <v>148</v>
      </c>
      <c r="E2259" s="1" t="s">
        <v>986</v>
      </c>
      <c r="F2259" s="1" t="s">
        <v>710</v>
      </c>
      <c r="G2259" s="1" t="s">
        <v>710</v>
      </c>
      <c r="H2259" s="1" t="s">
        <v>710</v>
      </c>
      <c r="I2259" s="1" t="s">
        <v>710</v>
      </c>
      <c r="J2259" s="1" t="s">
        <v>710</v>
      </c>
      <c r="K2259" s="1" t="s">
        <v>710</v>
      </c>
      <c r="L2259" s="1" t="s">
        <v>710</v>
      </c>
      <c r="M2259" s="1" t="s">
        <v>710</v>
      </c>
      <c r="N2259" s="1" t="s">
        <v>710</v>
      </c>
      <c r="O2259" s="86" t="s">
        <v>148</v>
      </c>
    </row>
    <row r="2260" spans="1:18" hidden="1" x14ac:dyDescent="0.3">
      <c r="B2260" s="173" t="str">
        <f>B2256</f>
        <v>excellent</v>
      </c>
      <c r="C2260" s="1" t="str">
        <f t="shared" si="44"/>
        <v>EXCELLENT: SHOWS GREAT INTEREST IN THE POSTION, SHOWS INFO NEEDED FOR FIT TO JOB</v>
      </c>
      <c r="D2260" s="86" t="s">
        <v>148</v>
      </c>
      <c r="E2260" s="1" t="s">
        <v>987</v>
      </c>
      <c r="F2260" s="1" t="s">
        <v>710</v>
      </c>
      <c r="G2260" s="1" t="s">
        <v>710</v>
      </c>
      <c r="H2260" s="1" t="s">
        <v>710</v>
      </c>
      <c r="I2260" s="1" t="s">
        <v>710</v>
      </c>
      <c r="J2260" s="1" t="s">
        <v>710</v>
      </c>
      <c r="K2260" s="1" t="s">
        <v>710</v>
      </c>
      <c r="L2260" s="1" t="s">
        <v>710</v>
      </c>
      <c r="M2260" s="1" t="s">
        <v>710</v>
      </c>
      <c r="N2260" s="1" t="s">
        <v>710</v>
      </c>
      <c r="O2260" s="86" t="s">
        <v>148</v>
      </c>
    </row>
    <row r="2261" spans="1:18" ht="22" hidden="1" x14ac:dyDescent="0.65">
      <c r="A2261" s="206"/>
      <c r="B2261" s="207" t="str">
        <f>B722</f>
        <v>Other possible questions you may get</v>
      </c>
      <c r="C2261" s="79"/>
      <c r="D2261" s="79"/>
      <c r="E2261" s="79"/>
      <c r="F2261" s="79"/>
      <c r="G2261" s="79"/>
      <c r="H2261" s="80"/>
      <c r="I2261" s="79"/>
      <c r="J2261" s="79"/>
      <c r="K2261" s="79"/>
      <c r="L2261" s="79"/>
      <c r="M2261" s="79"/>
      <c r="N2261" s="206"/>
    </row>
    <row r="2262" spans="1:18" ht="14.5" hidden="1" x14ac:dyDescent="0.35">
      <c r="B2262" s="208"/>
    </row>
    <row r="2263" spans="1:18" hidden="1" x14ac:dyDescent="0.3">
      <c r="B2263" s="209" t="s">
        <v>988</v>
      </c>
    </row>
    <row r="2264" spans="1:18" ht="14.5" hidden="1" x14ac:dyDescent="0.35">
      <c r="B2264" s="208"/>
      <c r="E2264" s="219" t="s">
        <v>588</v>
      </c>
      <c r="F2264" s="219" t="s">
        <v>589</v>
      </c>
      <c r="G2264" s="219" t="s">
        <v>590</v>
      </c>
      <c r="H2264" s="219" t="s">
        <v>591</v>
      </c>
      <c r="I2264" s="219" t="s">
        <v>592</v>
      </c>
      <c r="J2264" s="219" t="s">
        <v>593</v>
      </c>
      <c r="K2264" s="220" t="s">
        <v>594</v>
      </c>
      <c r="L2264" s="219" t="s">
        <v>595</v>
      </c>
      <c r="M2264" s="219" t="s">
        <v>596</v>
      </c>
    </row>
    <row r="2265" spans="1:18" hidden="1" x14ac:dyDescent="0.3">
      <c r="B2265" s="91">
        <v>13</v>
      </c>
      <c r="C2265" s="1" t="str">
        <f t="shared" ref="C2265:C2288" si="45">IF($C$4=$C$1332,E2265,IF($C$4=$C$1333,F2265,IF($C$4=$C$1334,G2265,IF($C$4=$C$1335,H2265,IF($C$4=$C$1336,I2265,IF($C$4=$C$1337,J2265,IF($C$4=$C$1338,K2265,IF($C$4=$C$1339,L2265,IF($C$4=$C$1340,M2265,IF($C$4=$C$1341,N2265,""))))))))))</f>
        <v>Why did you leave your last job?</v>
      </c>
      <c r="D2265" s="86" t="s">
        <v>148</v>
      </c>
      <c r="E2265" s="1" t="s">
        <v>242</v>
      </c>
      <c r="F2265" s="175" t="str">
        <f>$B$2263</f>
        <v>question to be added in the next edition of this tool</v>
      </c>
      <c r="G2265" s="175" t="str">
        <f t="shared" ref="G2265:M2280" si="46">$B$2263</f>
        <v>question to be added in the next edition of this tool</v>
      </c>
      <c r="H2265" s="175" t="str">
        <f t="shared" si="46"/>
        <v>question to be added in the next edition of this tool</v>
      </c>
      <c r="I2265" s="175" t="str">
        <f t="shared" si="46"/>
        <v>question to be added in the next edition of this tool</v>
      </c>
      <c r="J2265" s="175" t="str">
        <f t="shared" si="46"/>
        <v>question to be added in the next edition of this tool</v>
      </c>
      <c r="K2265" s="175" t="str">
        <f t="shared" si="46"/>
        <v>question to be added in the next edition of this tool</v>
      </c>
      <c r="L2265" s="175" t="str">
        <f t="shared" si="46"/>
        <v>question to be added in the next edition of this tool</v>
      </c>
      <c r="M2265" s="175" t="str">
        <f t="shared" si="46"/>
        <v>question to be added in the next edition of this tool</v>
      </c>
      <c r="N2265" s="163" t="s">
        <v>989</v>
      </c>
    </row>
    <row r="2266" spans="1:18" hidden="1" x14ac:dyDescent="0.3">
      <c r="B2266" s="91">
        <v>14</v>
      </c>
      <c r="C2266" s="1" t="str">
        <f t="shared" si="45"/>
        <v>How do you manage your time and prioritize your tasks?</v>
      </c>
      <c r="D2266" s="86" t="s">
        <v>148</v>
      </c>
      <c r="E2266" s="1" t="s">
        <v>990</v>
      </c>
      <c r="F2266" s="175" t="str">
        <f t="shared" ref="F2266:M2288" si="47">$B$2263</f>
        <v>question to be added in the next edition of this tool</v>
      </c>
      <c r="G2266" s="175" t="str">
        <f t="shared" si="46"/>
        <v>question to be added in the next edition of this tool</v>
      </c>
      <c r="H2266" s="175" t="str">
        <f t="shared" si="46"/>
        <v>question to be added in the next edition of this tool</v>
      </c>
      <c r="I2266" s="175" t="str">
        <f t="shared" si="46"/>
        <v>question to be added in the next edition of this tool</v>
      </c>
      <c r="J2266" s="175" t="str">
        <f t="shared" si="46"/>
        <v>question to be added in the next edition of this tool</v>
      </c>
      <c r="K2266" s="175" t="str">
        <f t="shared" si="46"/>
        <v>question to be added in the next edition of this tool</v>
      </c>
      <c r="L2266" s="175" t="str">
        <f t="shared" si="46"/>
        <v>question to be added in the next edition of this tool</v>
      </c>
      <c r="M2266" s="175" t="str">
        <f t="shared" si="46"/>
        <v>question to be added in the next edition of this tool</v>
      </c>
      <c r="N2266" s="163" t="s">
        <v>991</v>
      </c>
    </row>
    <row r="2267" spans="1:18" hidden="1" x14ac:dyDescent="0.3">
      <c r="B2267" s="91">
        <v>15</v>
      </c>
      <c r="C2267" s="1" t="str">
        <f t="shared" si="45"/>
        <v>What did you like most about your last job?</v>
      </c>
      <c r="D2267" s="86" t="s">
        <v>148</v>
      </c>
      <c r="E2267" s="1" t="s">
        <v>1352</v>
      </c>
      <c r="F2267" s="175" t="str">
        <f t="shared" si="47"/>
        <v>question to be added in the next edition of this tool</v>
      </c>
      <c r="G2267" s="175" t="str">
        <f t="shared" si="46"/>
        <v>question to be added in the next edition of this tool</v>
      </c>
      <c r="H2267" s="175" t="str">
        <f t="shared" si="46"/>
        <v>question to be added in the next edition of this tool</v>
      </c>
      <c r="I2267" s="175" t="str">
        <f t="shared" si="46"/>
        <v>question to be added in the next edition of this tool</v>
      </c>
      <c r="J2267" s="175" t="str">
        <f t="shared" si="46"/>
        <v>question to be added in the next edition of this tool</v>
      </c>
      <c r="K2267" s="175" t="str">
        <f t="shared" si="46"/>
        <v>question to be added in the next edition of this tool</v>
      </c>
      <c r="L2267" s="175" t="str">
        <f t="shared" si="46"/>
        <v>question to be added in the next edition of this tool</v>
      </c>
      <c r="M2267" s="175" t="str">
        <f t="shared" si="46"/>
        <v>question to be added in the next edition of this tool</v>
      </c>
      <c r="N2267" s="163" t="s">
        <v>993</v>
      </c>
      <c r="Q2267" s="1" t="s">
        <v>992</v>
      </c>
    </row>
    <row r="2268" spans="1:18" hidden="1" x14ac:dyDescent="0.3">
      <c r="B2268" s="91">
        <v>16</v>
      </c>
      <c r="C2268" s="1" t="str">
        <f t="shared" si="45"/>
        <v>What did you like least about your last job?</v>
      </c>
      <c r="D2268" s="86" t="s">
        <v>148</v>
      </c>
      <c r="E2268" s="1" t="s">
        <v>1353</v>
      </c>
      <c r="F2268" s="175" t="str">
        <f t="shared" si="47"/>
        <v>question to be added in the next edition of this tool</v>
      </c>
      <c r="G2268" s="175" t="str">
        <f t="shared" si="46"/>
        <v>question to be added in the next edition of this tool</v>
      </c>
      <c r="H2268" s="175" t="str">
        <f t="shared" si="46"/>
        <v>question to be added in the next edition of this tool</v>
      </c>
      <c r="I2268" s="175" t="str">
        <f t="shared" si="46"/>
        <v>question to be added in the next edition of this tool</v>
      </c>
      <c r="J2268" s="175" t="str">
        <f t="shared" si="46"/>
        <v>question to be added in the next edition of this tool</v>
      </c>
      <c r="K2268" s="175" t="str">
        <f t="shared" si="46"/>
        <v>question to be added in the next edition of this tool</v>
      </c>
      <c r="L2268" s="175" t="str">
        <f t="shared" si="46"/>
        <v>question to be added in the next edition of this tool</v>
      </c>
      <c r="M2268" s="175" t="str">
        <f t="shared" si="46"/>
        <v>question to be added in the next edition of this tool</v>
      </c>
      <c r="N2268" s="163" t="s">
        <v>995</v>
      </c>
      <c r="Q2268" s="1" t="s">
        <v>994</v>
      </c>
    </row>
    <row r="2269" spans="1:18" hidden="1" x14ac:dyDescent="0.3">
      <c r="B2269" s="91">
        <v>17</v>
      </c>
      <c r="C2269" s="1" t="str">
        <f t="shared" si="45"/>
        <v>What are your salary expectations?</v>
      </c>
      <c r="D2269" s="86" t="s">
        <v>148</v>
      </c>
      <c r="E2269" s="48" t="s">
        <v>996</v>
      </c>
      <c r="F2269" s="175" t="str">
        <f t="shared" si="47"/>
        <v>question to be added in the next edition of this tool</v>
      </c>
      <c r="G2269" s="175" t="str">
        <f t="shared" si="46"/>
        <v>question to be added in the next edition of this tool</v>
      </c>
      <c r="H2269" s="175" t="str">
        <f t="shared" si="46"/>
        <v>question to be added in the next edition of this tool</v>
      </c>
      <c r="I2269" s="175" t="str">
        <f t="shared" si="46"/>
        <v>question to be added in the next edition of this tool</v>
      </c>
      <c r="J2269" s="175" t="str">
        <f t="shared" si="46"/>
        <v>question to be added in the next edition of this tool</v>
      </c>
      <c r="K2269" s="175" t="str">
        <f t="shared" si="46"/>
        <v>question to be added in the next edition of this tool</v>
      </c>
      <c r="L2269" s="175" t="str">
        <f t="shared" si="46"/>
        <v>question to be added in the next edition of this tool</v>
      </c>
      <c r="M2269" s="175" t="str">
        <f t="shared" si="46"/>
        <v>question to be added in the next edition of this tool</v>
      </c>
      <c r="N2269" s="163" t="s">
        <v>997</v>
      </c>
      <c r="R2269" s="216"/>
    </row>
    <row r="2270" spans="1:18" hidden="1" x14ac:dyDescent="0.3">
      <c r="B2270" s="91">
        <v>18</v>
      </c>
      <c r="C2270" s="1" t="str">
        <f t="shared" si="45"/>
        <v>Do you prefer to work remotely or in the office?</v>
      </c>
      <c r="D2270" s="86" t="s">
        <v>148</v>
      </c>
      <c r="E2270" s="1" t="s">
        <v>998</v>
      </c>
      <c r="F2270" s="175" t="str">
        <f t="shared" si="47"/>
        <v>question to be added in the next edition of this tool</v>
      </c>
      <c r="G2270" s="175" t="str">
        <f t="shared" si="46"/>
        <v>question to be added in the next edition of this tool</v>
      </c>
      <c r="H2270" s="175" t="str">
        <f t="shared" si="46"/>
        <v>question to be added in the next edition of this tool</v>
      </c>
      <c r="I2270" s="175" t="str">
        <f t="shared" si="46"/>
        <v>question to be added in the next edition of this tool</v>
      </c>
      <c r="J2270" s="175" t="str">
        <f t="shared" si="46"/>
        <v>question to be added in the next edition of this tool</v>
      </c>
      <c r="K2270" s="175" t="str">
        <f t="shared" si="46"/>
        <v>question to be added in the next edition of this tool</v>
      </c>
      <c r="L2270" s="175" t="str">
        <f t="shared" si="46"/>
        <v>question to be added in the next edition of this tool</v>
      </c>
      <c r="M2270" s="175" t="str">
        <f t="shared" si="46"/>
        <v>question to be added in the next edition of this tool</v>
      </c>
      <c r="N2270" s="163" t="s">
        <v>999</v>
      </c>
      <c r="R2270" s="216"/>
    </row>
    <row r="2271" spans="1:18" hidden="1" x14ac:dyDescent="0.3">
      <c r="B2271" s="91">
        <v>19</v>
      </c>
      <c r="C2271" s="1" t="str">
        <f t="shared" si="45"/>
        <v>What do you like least about your current job?</v>
      </c>
      <c r="D2271" s="86" t="s">
        <v>148</v>
      </c>
      <c r="E2271" s="86" t="s">
        <v>1000</v>
      </c>
      <c r="F2271" s="175" t="str">
        <f t="shared" si="47"/>
        <v>question to be added in the next edition of this tool</v>
      </c>
      <c r="G2271" s="175" t="str">
        <f t="shared" si="46"/>
        <v>question to be added in the next edition of this tool</v>
      </c>
      <c r="H2271" s="175" t="str">
        <f t="shared" si="46"/>
        <v>question to be added in the next edition of this tool</v>
      </c>
      <c r="I2271" s="175" t="str">
        <f t="shared" si="46"/>
        <v>question to be added in the next edition of this tool</v>
      </c>
      <c r="J2271" s="175" t="str">
        <f t="shared" si="46"/>
        <v>question to be added in the next edition of this tool</v>
      </c>
      <c r="K2271" s="175" t="str">
        <f t="shared" si="46"/>
        <v>question to be added in the next edition of this tool</v>
      </c>
      <c r="L2271" s="175" t="str">
        <f t="shared" si="46"/>
        <v>question to be added in the next edition of this tool</v>
      </c>
      <c r="M2271" s="175" t="str">
        <f t="shared" si="46"/>
        <v>question to be added in the next edition of this tool</v>
      </c>
      <c r="N2271" s="163" t="s">
        <v>1001</v>
      </c>
      <c r="Q2271" s="86" t="s">
        <v>1002</v>
      </c>
      <c r="R2271" s="216"/>
    </row>
    <row r="2272" spans="1:18" hidden="1" x14ac:dyDescent="0.3">
      <c r="B2272" s="91">
        <v>20</v>
      </c>
      <c r="C2272" s="1" t="str">
        <f t="shared" si="45"/>
        <v>What makes you unique?</v>
      </c>
      <c r="D2272" s="86" t="s">
        <v>148</v>
      </c>
      <c r="E2272" s="86" t="s">
        <v>1003</v>
      </c>
      <c r="F2272" s="175" t="str">
        <f t="shared" si="47"/>
        <v>question to be added in the next edition of this tool</v>
      </c>
      <c r="G2272" s="175" t="str">
        <f t="shared" si="46"/>
        <v>question to be added in the next edition of this tool</v>
      </c>
      <c r="H2272" s="175" t="str">
        <f t="shared" si="46"/>
        <v>question to be added in the next edition of this tool</v>
      </c>
      <c r="I2272" s="175" t="str">
        <f t="shared" si="46"/>
        <v>question to be added in the next edition of this tool</v>
      </c>
      <c r="J2272" s="175" t="str">
        <f t="shared" si="46"/>
        <v>question to be added in the next edition of this tool</v>
      </c>
      <c r="K2272" s="175" t="str">
        <f t="shared" si="46"/>
        <v>question to be added in the next edition of this tool</v>
      </c>
      <c r="L2272" s="175" t="str">
        <f t="shared" si="46"/>
        <v>question to be added in the next edition of this tool</v>
      </c>
      <c r="M2272" s="175" t="str">
        <f t="shared" si="46"/>
        <v>question to be added in the next edition of this tool</v>
      </c>
      <c r="N2272" s="163" t="s">
        <v>1004</v>
      </c>
      <c r="R2272" s="216"/>
    </row>
    <row r="2273" spans="2:18" hidden="1" x14ac:dyDescent="0.3">
      <c r="B2273" s="91">
        <v>21</v>
      </c>
      <c r="C2273" s="1" t="str">
        <f t="shared" si="45"/>
        <v>Why do you want to work here? Why do you want this job?</v>
      </c>
      <c r="D2273" s="86" t="s">
        <v>148</v>
      </c>
      <c r="E2273" s="86" t="s">
        <v>1005</v>
      </c>
      <c r="F2273" s="175" t="str">
        <f t="shared" si="47"/>
        <v>question to be added in the next edition of this tool</v>
      </c>
      <c r="G2273" s="175" t="str">
        <f t="shared" si="46"/>
        <v>question to be added in the next edition of this tool</v>
      </c>
      <c r="H2273" s="175" t="str">
        <f t="shared" si="46"/>
        <v>question to be added in the next edition of this tool</v>
      </c>
      <c r="I2273" s="175" t="str">
        <f t="shared" si="46"/>
        <v>question to be added in the next edition of this tool</v>
      </c>
      <c r="J2273" s="175" t="str">
        <f t="shared" si="46"/>
        <v>question to be added in the next edition of this tool</v>
      </c>
      <c r="K2273" s="175" t="str">
        <f t="shared" si="46"/>
        <v>question to be added in the next edition of this tool</v>
      </c>
      <c r="L2273" s="175" t="str">
        <f t="shared" si="46"/>
        <v>question to be added in the next edition of this tool</v>
      </c>
      <c r="M2273" s="175" t="str">
        <f t="shared" si="46"/>
        <v>question to be added in the next edition of this tool</v>
      </c>
      <c r="N2273" s="163" t="s">
        <v>1006</v>
      </c>
      <c r="R2273" s="216"/>
    </row>
    <row r="2274" spans="2:18" hidden="1" x14ac:dyDescent="0.3">
      <c r="B2274" s="91">
        <v>22</v>
      </c>
      <c r="C2274" s="1" t="str">
        <f t="shared" si="45"/>
        <v>What interests you about this role?</v>
      </c>
      <c r="D2274" s="86" t="s">
        <v>148</v>
      </c>
      <c r="E2274" s="86" t="s">
        <v>1007</v>
      </c>
      <c r="F2274" s="175" t="str">
        <f t="shared" si="47"/>
        <v>question to be added in the next edition of this tool</v>
      </c>
      <c r="G2274" s="175" t="str">
        <f t="shared" si="46"/>
        <v>question to be added in the next edition of this tool</v>
      </c>
      <c r="H2274" s="175" t="str">
        <f t="shared" si="46"/>
        <v>question to be added in the next edition of this tool</v>
      </c>
      <c r="I2274" s="175" t="str">
        <f t="shared" si="46"/>
        <v>question to be added in the next edition of this tool</v>
      </c>
      <c r="J2274" s="175" t="str">
        <f t="shared" si="46"/>
        <v>question to be added in the next edition of this tool</v>
      </c>
      <c r="K2274" s="175" t="str">
        <f t="shared" si="46"/>
        <v>question to be added in the next edition of this tool</v>
      </c>
      <c r="L2274" s="175" t="str">
        <f t="shared" si="46"/>
        <v>question to be added in the next edition of this tool</v>
      </c>
      <c r="M2274" s="175" t="str">
        <f t="shared" si="46"/>
        <v>question to be added in the next edition of this tool</v>
      </c>
      <c r="N2274" s="163" t="s">
        <v>1008</v>
      </c>
      <c r="R2274" s="216"/>
    </row>
    <row r="2275" spans="2:18" hidden="1" x14ac:dyDescent="0.3">
      <c r="B2275" s="91">
        <v>23</v>
      </c>
      <c r="C2275" s="1" t="str">
        <f t="shared" si="45"/>
        <v>What motivates you?</v>
      </c>
      <c r="D2275" s="86" t="s">
        <v>148</v>
      </c>
      <c r="E2275" s="86" t="s">
        <v>1009</v>
      </c>
      <c r="F2275" s="175" t="str">
        <f t="shared" si="47"/>
        <v>question to be added in the next edition of this tool</v>
      </c>
      <c r="G2275" s="175" t="str">
        <f t="shared" si="46"/>
        <v>question to be added in the next edition of this tool</v>
      </c>
      <c r="H2275" s="175" t="str">
        <f t="shared" si="46"/>
        <v>question to be added in the next edition of this tool</v>
      </c>
      <c r="I2275" s="175" t="str">
        <f t="shared" si="46"/>
        <v>question to be added in the next edition of this tool</v>
      </c>
      <c r="J2275" s="175" t="str">
        <f t="shared" si="46"/>
        <v>question to be added in the next edition of this tool</v>
      </c>
      <c r="K2275" s="175" t="str">
        <f t="shared" si="46"/>
        <v>question to be added in the next edition of this tool</v>
      </c>
      <c r="L2275" s="175" t="str">
        <f t="shared" si="46"/>
        <v>question to be added in the next edition of this tool</v>
      </c>
      <c r="M2275" s="175" t="str">
        <f t="shared" si="46"/>
        <v>question to be added in the next edition of this tool</v>
      </c>
      <c r="N2275" s="163" t="s">
        <v>1010</v>
      </c>
      <c r="R2275" s="216"/>
    </row>
    <row r="2276" spans="2:18" hidden="1" x14ac:dyDescent="0.3">
      <c r="B2276" s="91">
        <v>24</v>
      </c>
      <c r="C2276" s="1" t="str">
        <f t="shared" si="45"/>
        <v>What discourages you?</v>
      </c>
      <c r="D2276" s="86" t="s">
        <v>148</v>
      </c>
      <c r="E2276" s="86" t="s">
        <v>1011</v>
      </c>
      <c r="F2276" s="175" t="str">
        <f t="shared" si="47"/>
        <v>question to be added in the next edition of this tool</v>
      </c>
      <c r="G2276" s="175" t="str">
        <f t="shared" si="46"/>
        <v>question to be added in the next edition of this tool</v>
      </c>
      <c r="H2276" s="175" t="str">
        <f t="shared" si="46"/>
        <v>question to be added in the next edition of this tool</v>
      </c>
      <c r="I2276" s="175" t="str">
        <f t="shared" si="46"/>
        <v>question to be added in the next edition of this tool</v>
      </c>
      <c r="J2276" s="175" t="str">
        <f t="shared" si="46"/>
        <v>question to be added in the next edition of this tool</v>
      </c>
      <c r="K2276" s="175" t="str">
        <f t="shared" si="46"/>
        <v>question to be added in the next edition of this tool</v>
      </c>
      <c r="L2276" s="175" t="str">
        <f t="shared" si="46"/>
        <v>question to be added in the next edition of this tool</v>
      </c>
      <c r="M2276" s="175" t="str">
        <f t="shared" si="46"/>
        <v>question to be added in the next edition of this tool</v>
      </c>
      <c r="N2276" s="163" t="s">
        <v>1012</v>
      </c>
      <c r="R2276" s="216"/>
    </row>
    <row r="2277" spans="2:18" hidden="1" x14ac:dyDescent="0.3">
      <c r="B2277" s="91">
        <v>25</v>
      </c>
      <c r="C2277" s="1" t="str">
        <f t="shared" si="45"/>
        <v>What are you passionate about?</v>
      </c>
      <c r="D2277" s="86" t="s">
        <v>148</v>
      </c>
      <c r="E2277" s="86" t="s">
        <v>1013</v>
      </c>
      <c r="F2277" s="175" t="str">
        <f t="shared" si="47"/>
        <v>question to be added in the next edition of this tool</v>
      </c>
      <c r="G2277" s="175" t="str">
        <f t="shared" si="46"/>
        <v>question to be added in the next edition of this tool</v>
      </c>
      <c r="H2277" s="175" t="str">
        <f t="shared" si="46"/>
        <v>question to be added in the next edition of this tool</v>
      </c>
      <c r="I2277" s="175" t="str">
        <f t="shared" si="46"/>
        <v>question to be added in the next edition of this tool</v>
      </c>
      <c r="J2277" s="175" t="str">
        <f t="shared" si="46"/>
        <v>question to be added in the next edition of this tool</v>
      </c>
      <c r="K2277" s="175" t="str">
        <f t="shared" si="46"/>
        <v>question to be added in the next edition of this tool</v>
      </c>
      <c r="L2277" s="175" t="str">
        <f t="shared" si="46"/>
        <v>question to be added in the next edition of this tool</v>
      </c>
      <c r="M2277" s="175" t="str">
        <f t="shared" si="46"/>
        <v>question to be added in the next edition of this tool</v>
      </c>
      <c r="N2277" s="163" t="s">
        <v>1014</v>
      </c>
      <c r="R2277" s="216"/>
    </row>
    <row r="2278" spans="2:18" hidden="1" x14ac:dyDescent="0.3">
      <c r="B2278" s="91">
        <v>26</v>
      </c>
      <c r="C2278" s="1" t="str">
        <f t="shared" si="45"/>
        <v>How did you hear about this position?</v>
      </c>
      <c r="D2278" s="86" t="s">
        <v>148</v>
      </c>
      <c r="E2278" s="86" t="s">
        <v>1015</v>
      </c>
      <c r="F2278" s="175" t="str">
        <f t="shared" si="47"/>
        <v>question to be added in the next edition of this tool</v>
      </c>
      <c r="G2278" s="175" t="str">
        <f t="shared" si="46"/>
        <v>question to be added in the next edition of this tool</v>
      </c>
      <c r="H2278" s="175" t="str">
        <f t="shared" si="46"/>
        <v>question to be added in the next edition of this tool</v>
      </c>
      <c r="I2278" s="175" t="str">
        <f t="shared" si="46"/>
        <v>question to be added in the next edition of this tool</v>
      </c>
      <c r="J2278" s="175" t="str">
        <f t="shared" si="46"/>
        <v>question to be added in the next edition of this tool</v>
      </c>
      <c r="K2278" s="175" t="str">
        <f t="shared" si="46"/>
        <v>question to be added in the next edition of this tool</v>
      </c>
      <c r="L2278" s="175" t="str">
        <f t="shared" si="46"/>
        <v>question to be added in the next edition of this tool</v>
      </c>
      <c r="M2278" s="175" t="str">
        <f t="shared" si="46"/>
        <v>question to be added in the next edition of this tool</v>
      </c>
      <c r="N2278" s="163" t="s">
        <v>1016</v>
      </c>
      <c r="R2278" s="216"/>
    </row>
    <row r="2279" spans="2:18" hidden="1" x14ac:dyDescent="0.3">
      <c r="B2279" s="91">
        <v>27</v>
      </c>
      <c r="C2279" s="1" t="str">
        <f t="shared" si="45"/>
        <v>What's your work style?</v>
      </c>
      <c r="D2279" s="86" t="s">
        <v>148</v>
      </c>
      <c r="E2279" s="86" t="s">
        <v>1017</v>
      </c>
      <c r="F2279" s="175" t="str">
        <f t="shared" si="47"/>
        <v>question to be added in the next edition of this tool</v>
      </c>
      <c r="G2279" s="175" t="str">
        <f t="shared" si="46"/>
        <v>question to be added in the next edition of this tool</v>
      </c>
      <c r="H2279" s="175" t="str">
        <f t="shared" si="46"/>
        <v>question to be added in the next edition of this tool</v>
      </c>
      <c r="I2279" s="175" t="str">
        <f t="shared" si="46"/>
        <v>question to be added in the next edition of this tool</v>
      </c>
      <c r="J2279" s="175" t="str">
        <f t="shared" si="46"/>
        <v>question to be added in the next edition of this tool</v>
      </c>
      <c r="K2279" s="175" t="str">
        <f t="shared" si="46"/>
        <v>question to be added in the next edition of this tool</v>
      </c>
      <c r="L2279" s="175" t="str">
        <f t="shared" si="46"/>
        <v>question to be added in the next edition of this tool</v>
      </c>
      <c r="M2279" s="175" t="str">
        <f t="shared" si="46"/>
        <v>question to be added in the next edition of this tool</v>
      </c>
      <c r="N2279" s="163" t="s">
        <v>1018</v>
      </c>
      <c r="R2279" s="216"/>
    </row>
    <row r="2280" spans="2:18" hidden="1" x14ac:dyDescent="0.3">
      <c r="B2280" s="91">
        <v>28</v>
      </c>
      <c r="C2280" s="1" t="str">
        <f t="shared" si="45"/>
        <v>Do you prefer to work alone or in a team?</v>
      </c>
      <c r="D2280" s="86" t="s">
        <v>148</v>
      </c>
      <c r="E2280" s="86" t="s">
        <v>1019</v>
      </c>
      <c r="F2280" s="175" t="str">
        <f t="shared" si="47"/>
        <v>question to be added in the next edition of this tool</v>
      </c>
      <c r="G2280" s="175" t="str">
        <f t="shared" si="46"/>
        <v>question to be added in the next edition of this tool</v>
      </c>
      <c r="H2280" s="175" t="str">
        <f t="shared" si="46"/>
        <v>question to be added in the next edition of this tool</v>
      </c>
      <c r="I2280" s="175" t="str">
        <f t="shared" si="46"/>
        <v>question to be added in the next edition of this tool</v>
      </c>
      <c r="J2280" s="175" t="str">
        <f t="shared" si="46"/>
        <v>question to be added in the next edition of this tool</v>
      </c>
      <c r="K2280" s="175" t="str">
        <f t="shared" si="46"/>
        <v>question to be added in the next edition of this tool</v>
      </c>
      <c r="L2280" s="175" t="str">
        <f t="shared" si="46"/>
        <v>question to be added in the next edition of this tool</v>
      </c>
      <c r="M2280" s="175" t="str">
        <f t="shared" si="46"/>
        <v>question to be added in the next edition of this tool</v>
      </c>
      <c r="N2280" s="163" t="s">
        <v>1020</v>
      </c>
    </row>
    <row r="2281" spans="2:18" hidden="1" x14ac:dyDescent="0.3">
      <c r="B2281" s="91">
        <v>29</v>
      </c>
      <c r="C2281" s="1" t="str">
        <f t="shared" si="45"/>
        <v>Describe your dream job.</v>
      </c>
      <c r="D2281" s="86" t="s">
        <v>148</v>
      </c>
      <c r="E2281" s="86" t="s">
        <v>1021</v>
      </c>
      <c r="F2281" s="175" t="str">
        <f t="shared" si="47"/>
        <v>question to be added in the next edition of this tool</v>
      </c>
      <c r="G2281" s="175" t="str">
        <f t="shared" si="47"/>
        <v>question to be added in the next edition of this tool</v>
      </c>
      <c r="H2281" s="175" t="str">
        <f t="shared" si="47"/>
        <v>question to be added in the next edition of this tool</v>
      </c>
      <c r="I2281" s="175" t="str">
        <f t="shared" si="47"/>
        <v>question to be added in the next edition of this tool</v>
      </c>
      <c r="J2281" s="175" t="str">
        <f t="shared" si="47"/>
        <v>question to be added in the next edition of this tool</v>
      </c>
      <c r="K2281" s="175" t="str">
        <f t="shared" si="47"/>
        <v>question to be added in the next edition of this tool</v>
      </c>
      <c r="L2281" s="175" t="str">
        <f t="shared" si="47"/>
        <v>question to be added in the next edition of this tool</v>
      </c>
      <c r="M2281" s="175" t="str">
        <f t="shared" si="47"/>
        <v>question to be added in the next edition of this tool</v>
      </c>
      <c r="N2281" s="163" t="s">
        <v>1022</v>
      </c>
    </row>
    <row r="2282" spans="2:18" hidden="1" x14ac:dyDescent="0.3">
      <c r="B2282" s="91">
        <v>30</v>
      </c>
      <c r="C2282" s="1" t="str">
        <f t="shared" si="45"/>
        <v>What do you thing we can do better or differently?</v>
      </c>
      <c r="D2282" s="86" t="s">
        <v>148</v>
      </c>
      <c r="E2282" s="86" t="s">
        <v>1023</v>
      </c>
      <c r="F2282" s="175" t="str">
        <f t="shared" si="47"/>
        <v>question to be added in the next edition of this tool</v>
      </c>
      <c r="G2282" s="175" t="str">
        <f t="shared" si="47"/>
        <v>question to be added in the next edition of this tool</v>
      </c>
      <c r="H2282" s="175" t="str">
        <f t="shared" si="47"/>
        <v>question to be added in the next edition of this tool</v>
      </c>
      <c r="I2282" s="175" t="str">
        <f t="shared" si="47"/>
        <v>question to be added in the next edition of this tool</v>
      </c>
      <c r="J2282" s="175" t="str">
        <f t="shared" si="47"/>
        <v>question to be added in the next edition of this tool</v>
      </c>
      <c r="K2282" s="175" t="str">
        <f t="shared" si="47"/>
        <v>question to be added in the next edition of this tool</v>
      </c>
      <c r="L2282" s="175" t="str">
        <f t="shared" si="47"/>
        <v>question to be added in the next edition of this tool</v>
      </c>
      <c r="M2282" s="175" t="str">
        <f t="shared" si="47"/>
        <v>question to be added in the next edition of this tool</v>
      </c>
      <c r="N2282" s="163" t="s">
        <v>1024</v>
      </c>
    </row>
    <row r="2283" spans="2:18" hidden="1" x14ac:dyDescent="0.3">
      <c r="B2283" s="91">
        <v>31</v>
      </c>
      <c r="C2283" s="1" t="str">
        <f t="shared" si="45"/>
        <v>Are you willing to relocate?</v>
      </c>
      <c r="D2283" s="86" t="s">
        <v>148</v>
      </c>
      <c r="E2283" s="86" t="s">
        <v>1025</v>
      </c>
      <c r="F2283" s="175" t="str">
        <f t="shared" si="47"/>
        <v>question to be added in the next edition of this tool</v>
      </c>
      <c r="G2283" s="175" t="str">
        <f t="shared" si="47"/>
        <v>question to be added in the next edition of this tool</v>
      </c>
      <c r="H2283" s="175" t="str">
        <f t="shared" si="47"/>
        <v>question to be added in the next edition of this tool</v>
      </c>
      <c r="I2283" s="175" t="str">
        <f t="shared" si="47"/>
        <v>question to be added in the next edition of this tool</v>
      </c>
      <c r="J2283" s="175" t="str">
        <f t="shared" si="47"/>
        <v>question to be added in the next edition of this tool</v>
      </c>
      <c r="K2283" s="175" t="str">
        <f t="shared" si="47"/>
        <v>question to be added in the next edition of this tool</v>
      </c>
      <c r="L2283" s="175" t="str">
        <f t="shared" si="47"/>
        <v>question to be added in the next edition of this tool</v>
      </c>
      <c r="M2283" s="175" t="str">
        <f t="shared" si="47"/>
        <v>question to be added in the next edition of this tool</v>
      </c>
      <c r="N2283" s="163" t="s">
        <v>1026</v>
      </c>
    </row>
    <row r="2284" spans="2:18" hidden="1" x14ac:dyDescent="0.3">
      <c r="B2284" s="91">
        <v>32</v>
      </c>
      <c r="C2284" s="1" t="str">
        <f t="shared" si="45"/>
        <v>What's the most satisfying part about your most recent job?</v>
      </c>
      <c r="D2284" s="86" t="s">
        <v>148</v>
      </c>
      <c r="E2284" s="86" t="s">
        <v>1027</v>
      </c>
      <c r="F2284" s="175" t="str">
        <f t="shared" si="47"/>
        <v>question to be added in the next edition of this tool</v>
      </c>
      <c r="G2284" s="175" t="str">
        <f t="shared" si="47"/>
        <v>question to be added in the next edition of this tool</v>
      </c>
      <c r="H2284" s="175" t="str">
        <f t="shared" si="47"/>
        <v>question to be added in the next edition of this tool</v>
      </c>
      <c r="I2284" s="175" t="str">
        <f t="shared" si="47"/>
        <v>question to be added in the next edition of this tool</v>
      </c>
      <c r="J2284" s="175" t="str">
        <f t="shared" si="47"/>
        <v>question to be added in the next edition of this tool</v>
      </c>
      <c r="K2284" s="175" t="str">
        <f t="shared" si="47"/>
        <v>question to be added in the next edition of this tool</v>
      </c>
      <c r="L2284" s="175" t="str">
        <f t="shared" si="47"/>
        <v>question to be added in the next edition of this tool</v>
      </c>
      <c r="M2284" s="175" t="str">
        <f t="shared" si="47"/>
        <v>question to be added in the next edition of this tool</v>
      </c>
      <c r="N2284" s="163" t="s">
        <v>1028</v>
      </c>
      <c r="R2284" s="216"/>
    </row>
    <row r="2285" spans="2:18" hidden="1" x14ac:dyDescent="0.3">
      <c r="B2285" s="91">
        <v>33</v>
      </c>
      <c r="C2285" s="1" t="str">
        <f t="shared" si="45"/>
        <v xml:space="preserve">Describe the last time you felt angry on the job. </v>
      </c>
      <c r="D2285" s="86" t="s">
        <v>148</v>
      </c>
      <c r="E2285" s="86" t="s">
        <v>1029</v>
      </c>
      <c r="F2285" s="175" t="str">
        <f t="shared" si="47"/>
        <v>question to be added in the next edition of this tool</v>
      </c>
      <c r="G2285" s="175" t="str">
        <f t="shared" si="47"/>
        <v>question to be added in the next edition of this tool</v>
      </c>
      <c r="H2285" s="175" t="str">
        <f t="shared" si="47"/>
        <v>question to be added in the next edition of this tool</v>
      </c>
      <c r="I2285" s="175" t="str">
        <f t="shared" si="47"/>
        <v>question to be added in the next edition of this tool</v>
      </c>
      <c r="J2285" s="175" t="str">
        <f t="shared" si="47"/>
        <v>question to be added in the next edition of this tool</v>
      </c>
      <c r="K2285" s="175" t="str">
        <f t="shared" si="47"/>
        <v>question to be added in the next edition of this tool</v>
      </c>
      <c r="L2285" s="175" t="str">
        <f t="shared" si="47"/>
        <v>question to be added in the next edition of this tool</v>
      </c>
      <c r="M2285" s="175" t="str">
        <f t="shared" si="47"/>
        <v>question to be added in the next edition of this tool</v>
      </c>
      <c r="N2285" s="163" t="s">
        <v>1030</v>
      </c>
      <c r="R2285" s="216"/>
    </row>
    <row r="2286" spans="2:18" hidden="1" x14ac:dyDescent="0.3">
      <c r="B2286" s="91">
        <v>34</v>
      </c>
      <c r="C2286" s="1" t="str">
        <f t="shared" si="45"/>
        <v>Tell me about a decision which you openly disagreed.</v>
      </c>
      <c r="D2286" s="86" t="s">
        <v>148</v>
      </c>
      <c r="E2286" s="86" t="s">
        <v>1031</v>
      </c>
      <c r="F2286" s="175" t="str">
        <f t="shared" si="47"/>
        <v>question to be added in the next edition of this tool</v>
      </c>
      <c r="G2286" s="175" t="str">
        <f t="shared" si="47"/>
        <v>question to be added in the next edition of this tool</v>
      </c>
      <c r="H2286" s="175" t="str">
        <f t="shared" si="47"/>
        <v>question to be added in the next edition of this tool</v>
      </c>
      <c r="I2286" s="175" t="str">
        <f t="shared" si="47"/>
        <v>question to be added in the next edition of this tool</v>
      </c>
      <c r="J2286" s="175" t="str">
        <f t="shared" si="47"/>
        <v>question to be added in the next edition of this tool</v>
      </c>
      <c r="K2286" s="175" t="str">
        <f t="shared" si="47"/>
        <v>question to be added in the next edition of this tool</v>
      </c>
      <c r="L2286" s="175" t="str">
        <f t="shared" si="47"/>
        <v>question to be added in the next edition of this tool</v>
      </c>
      <c r="M2286" s="175" t="str">
        <f t="shared" si="47"/>
        <v>question to be added in the next edition of this tool</v>
      </c>
      <c r="N2286" s="163" t="s">
        <v>1032</v>
      </c>
      <c r="Q2286" s="216"/>
      <c r="R2286" s="216"/>
    </row>
    <row r="2287" spans="2:18" hidden="1" x14ac:dyDescent="0.3">
      <c r="B2287" s="91">
        <v>35</v>
      </c>
      <c r="C2287" s="1" t="str">
        <f t="shared" si="45"/>
        <v>What can we expect from you in your first 90 days?</v>
      </c>
      <c r="D2287" s="86" t="s">
        <v>148</v>
      </c>
      <c r="E2287" s="86" t="s">
        <v>1033</v>
      </c>
      <c r="F2287" s="175" t="str">
        <f t="shared" si="47"/>
        <v>question to be added in the next edition of this tool</v>
      </c>
      <c r="G2287" s="175" t="str">
        <f t="shared" si="47"/>
        <v>question to be added in the next edition of this tool</v>
      </c>
      <c r="H2287" s="175" t="str">
        <f t="shared" si="47"/>
        <v>question to be added in the next edition of this tool</v>
      </c>
      <c r="I2287" s="175" t="str">
        <f t="shared" si="47"/>
        <v>question to be added in the next edition of this tool</v>
      </c>
      <c r="J2287" s="175" t="str">
        <f t="shared" si="47"/>
        <v>question to be added in the next edition of this tool</v>
      </c>
      <c r="K2287" s="175" t="str">
        <f t="shared" si="47"/>
        <v>question to be added in the next edition of this tool</v>
      </c>
      <c r="L2287" s="175" t="str">
        <f t="shared" si="47"/>
        <v>question to be added in the next edition of this tool</v>
      </c>
      <c r="M2287" s="175" t="str">
        <f t="shared" si="47"/>
        <v>question to be added in the next edition of this tool</v>
      </c>
      <c r="N2287" s="163" t="s">
        <v>1034</v>
      </c>
      <c r="R2287" s="216"/>
    </row>
    <row r="2288" spans="2:18" hidden="1" x14ac:dyDescent="0.3">
      <c r="B2288" s="91">
        <v>36</v>
      </c>
      <c r="C2288" s="1" t="str">
        <f t="shared" si="45"/>
        <v>Describe yourself in three words.</v>
      </c>
      <c r="D2288" s="86" t="s">
        <v>148</v>
      </c>
      <c r="E2288" s="86" t="s">
        <v>1035</v>
      </c>
      <c r="F2288" s="175" t="str">
        <f t="shared" si="47"/>
        <v>question to be added in the next edition of this tool</v>
      </c>
      <c r="G2288" s="175" t="str">
        <f t="shared" si="47"/>
        <v>question to be added in the next edition of this tool</v>
      </c>
      <c r="H2288" s="175" t="str">
        <f t="shared" si="47"/>
        <v>question to be added in the next edition of this tool</v>
      </c>
      <c r="I2288" s="175" t="str">
        <f t="shared" si="47"/>
        <v>question to be added in the next edition of this tool</v>
      </c>
      <c r="J2288" s="175" t="str">
        <f t="shared" si="47"/>
        <v>question to be added in the next edition of this tool</v>
      </c>
      <c r="K2288" s="175" t="str">
        <f t="shared" si="47"/>
        <v>question to be added in the next edition of this tool</v>
      </c>
      <c r="L2288" s="175" t="str">
        <f t="shared" si="47"/>
        <v>question to be added in the next edition of this tool</v>
      </c>
      <c r="M2288" s="175" t="str">
        <f t="shared" si="47"/>
        <v>question to be added in the next edition of this tool</v>
      </c>
      <c r="N2288" s="163" t="s">
        <v>1036</v>
      </c>
      <c r="R2288" s="216"/>
    </row>
    <row r="2289" spans="2:62" hidden="1" x14ac:dyDescent="0.3"/>
    <row r="2290" spans="2:62" ht="14.5" hidden="1" x14ac:dyDescent="0.35">
      <c r="B2290" s="221" t="s">
        <v>51</v>
      </c>
      <c r="F2290" s="221" t="s">
        <v>49</v>
      </c>
      <c r="J2290" s="221" t="s">
        <v>50</v>
      </c>
    </row>
    <row r="2291" spans="2:62" ht="14.5" hidden="1" x14ac:dyDescent="0.35">
      <c r="B2291" s="222" t="str">
        <f>IF($C$4=$C$1332,V2291,IF($C$4=$C$1333,V2291,IF($C$4=$C$1334,V2291,IF($C$4=$C$1335,V2291,IF($C$4=$C$1336,V2291,IF($C$4=$C$1337,AD2291,IF($C$4=$C$1338,AD2291,IF($C$4=$C$1339,AD2291,IF($C$4=$C$1340,AJ2291,"")))))))))</f>
        <v>central to description</v>
      </c>
      <c r="D2291" s="274"/>
      <c r="F2291" s="274" t="str">
        <f>IF($C$4=$C$1332,X2291,IF($C$4=$C$1333,X2291,IF($C$4=$C$1334,X2291,IF($C$4=$C$1335,X2291,IF($C$4=$C$1336,X2291,IF($C$4=$C$1337,AF2291,IF($C$4=$C$1338,AF2291,IF($C$4=$C$1339,AF2291,IF($C$4=$C$1340,AJ2291,"")))))))))</f>
        <v>totally believable example</v>
      </c>
      <c r="H2291" s="274"/>
      <c r="J2291" s="274" t="str">
        <f>IF($C$4=$C$1332,Z2291,IF($C$4=$C$1333,Z2291,IF($C$4=$C$1334,Z2291,IF($C$4=$C$1335,Z2291,IF($C$4=$C$1336,Z2291,IF($C$4=$C$1337,AH2291,IF($C$4=$C$1338,AH2291,IF($C$4=$C$1339,AH2291,IF($C$4=$C$1340,AJ2291,"")))))))))</f>
        <v>exact match for role</v>
      </c>
      <c r="P2291" s="222" t="s">
        <v>1040</v>
      </c>
      <c r="V2291" s="222" t="s">
        <v>1037</v>
      </c>
      <c r="W2291" s="86" t="s">
        <v>148</v>
      </c>
      <c r="X2291" s="222" t="s">
        <v>1038</v>
      </c>
      <c r="Y2291" s="86" t="s">
        <v>148</v>
      </c>
      <c r="Z2291" s="222" t="s">
        <v>1039</v>
      </c>
      <c r="AA2291" s="86" t="s">
        <v>148</v>
      </c>
      <c r="AD2291" s="222" t="s">
        <v>1346</v>
      </c>
      <c r="AE2291" s="86" t="s">
        <v>148</v>
      </c>
      <c r="AF2291" s="222" t="s">
        <v>1038</v>
      </c>
      <c r="AG2291" s="86" t="s">
        <v>148</v>
      </c>
      <c r="AH2291" s="222" t="s">
        <v>1351</v>
      </c>
      <c r="AI2291" s="86" t="s">
        <v>148</v>
      </c>
      <c r="AJ2291" s="1" t="s">
        <v>1350</v>
      </c>
    </row>
    <row r="2292" spans="2:62" ht="14.5" hidden="1" x14ac:dyDescent="0.35">
      <c r="B2292" s="222" t="str">
        <f>IF($C$4=$C$1332,V2292,IF($C$4=$C$1333,V2292,IF($C$4=$C$1334,V2292,IF($C$4=$C$1335,V2292,IF($C$4=$C$1336,V2292,IF($C$4=$C$1337,AD2292,IF($C$4=$C$1338,AD2292,IF($C$4=$C$1339,AD2292,IF($C$4=$C$1340,AJ2292,"")))))))))</f>
        <v>vital to role</v>
      </c>
      <c r="D2292" s="274"/>
      <c r="F2292" s="274" t="str">
        <f>IF($C$4=$C$1332,X2292,IF($C$4=$C$1333,X2292,IF($C$4=$C$1334,X2292,IF($C$4=$C$1335,X2292,IF($C$4=$C$1336,X2292,IF($C$4=$C$1337,AF2292,IF($C$4=$C$1338,AF2292,IF($C$4=$C$1339,AF2292,IF($C$4=$C$1340,AJ2292,"")))))))))</f>
        <v>adequately believable</v>
      </c>
      <c r="H2292" s="274"/>
      <c r="J2292" s="274" t="str">
        <f>IF($C$4=$C$1332,Z2292,IF($C$4=$C$1333,Z2292,IF($C$4=$C$1334,Z2292,IF($C$4=$C$1335,Z2292,IF($C$4=$C$1336,Z2292,IF($C$4=$C$1337,AH2292,IF($C$4=$C$1338,AH2292,IF($C$4=$C$1339,AH2292,IF($C$4=$C$1340,AJ2292,"")))))))))</f>
        <v>adequately specific</v>
      </c>
      <c r="P2292" s="222" t="s">
        <v>1043</v>
      </c>
      <c r="V2292" s="222" t="s">
        <v>48</v>
      </c>
      <c r="W2292" s="86" t="s">
        <v>148</v>
      </c>
      <c r="X2292" s="222" t="s">
        <v>1041</v>
      </c>
      <c r="Y2292" s="86" t="s">
        <v>148</v>
      </c>
      <c r="Z2292" s="222" t="s">
        <v>1042</v>
      </c>
      <c r="AA2292" s="86" t="s">
        <v>148</v>
      </c>
      <c r="AD2292" s="222" t="s">
        <v>1345</v>
      </c>
      <c r="AE2292" s="86" t="s">
        <v>148</v>
      </c>
      <c r="AF2292" s="222" t="s">
        <v>1041</v>
      </c>
      <c r="AG2292" s="86" t="s">
        <v>148</v>
      </c>
      <c r="AH2292" s="222" t="s">
        <v>1349</v>
      </c>
      <c r="AI2292" s="86" t="s">
        <v>148</v>
      </c>
      <c r="AJ2292" s="1" t="s">
        <v>1350</v>
      </c>
    </row>
    <row r="2293" spans="2:62" ht="14.5" hidden="1" x14ac:dyDescent="0.35">
      <c r="B2293" s="222" t="str">
        <f>IF($C$4=$C$1332,V2293,IF($C$4=$C$1333,V2293,IF($C$4=$C$1334,V2293,IF($C$4=$C$1335,V2293,IF($C$4=$C$1336,V2293,IF($C$4=$C$1337,AD2293,IF($C$4=$C$1338,AD2293,IF($C$4=$C$1339,AD2293,IF($C$4=$C$1340,AJ2293,"")))))))))</f>
        <v>somewhat helpful to role</v>
      </c>
      <c r="D2293" s="274"/>
      <c r="F2293" s="274" t="str">
        <f>IF($C$4=$C$1332,X2293,IF($C$4=$C$1333,X2293,IF($C$4=$C$1334,X2293,IF($C$4=$C$1335,X2293,IF($C$4=$C$1336,X2293,IF($C$4=$C$1337,AF2293,IF($C$4=$C$1338,AF2293,IF($C$4=$C$1339,AF2293,IF($C$4=$C$1340,AJ2293,"")))))))))</f>
        <v>leaves room for doubt</v>
      </c>
      <c r="H2293" s="274"/>
      <c r="J2293" s="274" t="str">
        <f>IF($C$4=$C$1332,Z2293,IF($C$4=$C$1333,Z2293,IF($C$4=$C$1334,Z2293,IF($C$4=$C$1335,Z2293,IF($C$4=$C$1336,Z2293,IF($C$4=$C$1337,AH2293,IF($C$4=$C$1338,AH2293,IF($C$4=$C$1339,AH2293,IF($C$4=$C$1340,AJ2293,"")))))))))</f>
        <v>somewhat general</v>
      </c>
      <c r="P2293" s="222" t="s">
        <v>1047</v>
      </c>
      <c r="V2293" s="222" t="s">
        <v>1044</v>
      </c>
      <c r="W2293" s="86" t="s">
        <v>148</v>
      </c>
      <c r="X2293" s="222" t="s">
        <v>1045</v>
      </c>
      <c r="Y2293" s="86" t="s">
        <v>148</v>
      </c>
      <c r="Z2293" s="222" t="s">
        <v>1046</v>
      </c>
      <c r="AA2293" s="86" t="s">
        <v>148</v>
      </c>
      <c r="AD2293" s="222" t="s">
        <v>1348</v>
      </c>
      <c r="AE2293" s="86" t="s">
        <v>148</v>
      </c>
      <c r="AF2293" s="222" t="s">
        <v>1045</v>
      </c>
      <c r="AG2293" s="86" t="s">
        <v>148</v>
      </c>
      <c r="AH2293" s="222" t="s">
        <v>1046</v>
      </c>
      <c r="AI2293" s="86" t="s">
        <v>148</v>
      </c>
      <c r="AJ2293" s="1" t="s">
        <v>1350</v>
      </c>
    </row>
    <row r="2294" spans="2:62" ht="14.5" hidden="1" x14ac:dyDescent="0.35">
      <c r="B2294" s="222" t="str">
        <f>IF($C$4=$C$1332,V2294,IF($C$4=$C$1333,V2294,IF($C$4=$C$1334,V2294,IF($C$4=$C$1335,V2294,IF($C$4=$C$1336,V2294,IF($C$4=$C$1337,AD2294,IF($C$4=$C$1338,AD2294,IF($C$4=$C$1339,AD2294,IF($C$4=$C$1340,AJ2294,"")))))))))</f>
        <v>insignificant to role</v>
      </c>
      <c r="D2294" s="274"/>
      <c r="F2294" s="274" t="str">
        <f>IF($C$4=$C$1332,X2294,IF($C$4=$C$1333,X2294,IF($C$4=$C$1334,X2294,IF($C$4=$C$1335,X2294,IF($C$4=$C$1336,X2294,IF($C$4=$C$1337,AF2294,IF($C$4=$C$1338,AF2294,IF($C$4=$C$1339,AF2294,IF($C$4=$C$1340,AJ2294,"")))))))))</f>
        <v>gives nothing to earn trust</v>
      </c>
      <c r="H2294" s="274"/>
      <c r="J2294" s="274" t="str">
        <f>IF($C$4=$C$1332,Z2294,IF($C$4=$C$1333,Z2294,IF($C$4=$C$1334,Z2294,IF($C$4=$C$1335,Z2294,IF($C$4=$C$1336,Z2294,IF($C$4=$C$1337,AH2294,IF($C$4=$C$1338,AH2294,IF($C$4=$C$1339,AH2294,IF($C$4=$C$1340,AJ2294,"")))))))))</f>
        <v>much too vague</v>
      </c>
      <c r="P2294" s="222" t="s">
        <v>1051</v>
      </c>
      <c r="V2294" s="222" t="s">
        <v>1048</v>
      </c>
      <c r="W2294" s="86" t="s">
        <v>148</v>
      </c>
      <c r="X2294" s="222" t="s">
        <v>1049</v>
      </c>
      <c r="Y2294" s="86" t="s">
        <v>148</v>
      </c>
      <c r="Z2294" s="222" t="s">
        <v>1050</v>
      </c>
      <c r="AA2294" s="86" t="s">
        <v>148</v>
      </c>
      <c r="AD2294" s="222" t="s">
        <v>1347</v>
      </c>
      <c r="AE2294" s="86" t="s">
        <v>148</v>
      </c>
      <c r="AF2294" s="222" t="s">
        <v>1049</v>
      </c>
      <c r="AG2294" s="86" t="s">
        <v>148</v>
      </c>
      <c r="AH2294" s="222" t="s">
        <v>1050</v>
      </c>
      <c r="AI2294" s="86" t="s">
        <v>148</v>
      </c>
      <c r="AJ2294" s="1" t="s">
        <v>1350</v>
      </c>
    </row>
    <row r="2295" spans="2:62" hidden="1" x14ac:dyDescent="0.3"/>
    <row r="2296" spans="2:62" hidden="1" x14ac:dyDescent="0.3"/>
    <row r="2297" spans="2:62" ht="15.5" hidden="1" x14ac:dyDescent="0.3">
      <c r="B2297" s="223" t="s">
        <v>36</v>
      </c>
      <c r="C2297" s="224">
        <f>IF(OR(B271=$B$2290,F271=$F$2290,J271=$J$2290),0,1)</f>
        <v>0</v>
      </c>
      <c r="D2297" s="225"/>
      <c r="E2297" s="225"/>
      <c r="F2297" s="225">
        <f>IF(B271=$B$2291,1,IF(B271=$B$2292,0.75,IF(B271=$B$2293,0.5,IF(B271=$B$2294,0.25,0))))</f>
        <v>0</v>
      </c>
      <c r="G2297" s="225">
        <f>IF(F271=$F$2291,1,IF(F271=$F$2292,0.75,IF(F271=$F$2293,0.5,IF(F271=$F$2294,0.25,0))))</f>
        <v>0</v>
      </c>
      <c r="H2297" s="225">
        <f>IF(J271=$J$2291,1,IF(J271=$J$2292,0.75,IF(J271=$J$2293,0.5,IF(J271=$J$2294,0.25,0))))</f>
        <v>0</v>
      </c>
      <c r="I2297" s="225"/>
      <c r="J2297" s="226">
        <f>(F2297+G2297+H2297)/3</f>
        <v>0</v>
      </c>
      <c r="K2297" s="225"/>
      <c r="L2297" s="225"/>
      <c r="M2297" s="225"/>
      <c r="P2297" s="227"/>
      <c r="R2297" s="227"/>
    </row>
    <row r="2298" spans="2:62" hidden="1" x14ac:dyDescent="0.3"/>
    <row r="2299" spans="2:62" hidden="1" x14ac:dyDescent="0.3">
      <c r="B2299" s="48" t="str">
        <f>IF(B271=B$2291,B2302,IF(B271=B$2292,B2303,IF(B271=B$2293,B2304,IF(B271=B$2294,B2305,""))))</f>
        <v/>
      </c>
      <c r="C2299" s="48"/>
      <c r="D2299" s="48"/>
      <c r="E2299" s="48"/>
      <c r="F2299" s="48" t="str">
        <f>IF(F271=F2291,F2302,IF(F271=F2292,F2303,IF(F271=F2293,F2304,IF(F271=F2294,F2305,""))))</f>
        <v/>
      </c>
      <c r="G2299" s="48"/>
      <c r="H2299" s="228"/>
      <c r="I2299" s="48"/>
      <c r="J2299" s="48" t="str">
        <f>IF(J271=J2291,J2302,IF(J271=J2292,J2303,IF(J271=J2293,J2304,IF(J271=J2294,J2305,""))))</f>
        <v/>
      </c>
      <c r="K2299" s="48"/>
      <c r="L2299" s="48"/>
      <c r="M2299" s="48"/>
      <c r="P2299" s="229" t="str">
        <f>CONCATENATE(B2299,F2299,J2299,B2300,F2300,J2300)</f>
        <v/>
      </c>
    </row>
    <row r="2300" spans="2:62" hidden="1" x14ac:dyDescent="0.3">
      <c r="B2300" s="230" t="str">
        <f>IF(OR($B2299="",$F2299="",$J2299=""),"","Schedule a session with me to get immediate feedback. ")</f>
        <v/>
      </c>
      <c r="C2300" s="230"/>
      <c r="D2300" s="230"/>
      <c r="E2300" s="230"/>
      <c r="F2300" s="230" t="str">
        <f>IF(OR($B2299="",$F2299="",$J2299=""),"","Get tips specific to your answers and applied position. ")</f>
        <v/>
      </c>
      <c r="G2300" s="230"/>
      <c r="H2300" s="231"/>
      <c r="I2300" s="230"/>
      <c r="J2300" s="230" t="str">
        <f>IF(OR($B2299="",$F2299="",$J2299=""),"","I can help you practice your competitive answer. ")</f>
        <v/>
      </c>
      <c r="K2300" s="230"/>
      <c r="L2300" s="230"/>
      <c r="M2300" s="230"/>
      <c r="P2300" s="232" t="s">
        <v>588</v>
      </c>
      <c r="Q2300" s="233"/>
      <c r="R2300" s="233"/>
      <c r="S2300" s="48" t="s">
        <v>589</v>
      </c>
      <c r="V2300" s="232" t="s">
        <v>590</v>
      </c>
      <c r="W2300" s="233"/>
      <c r="X2300" s="233"/>
      <c r="Y2300" s="48" t="s">
        <v>1052</v>
      </c>
      <c r="AB2300" s="234"/>
      <c r="AC2300" s="234"/>
      <c r="AD2300" s="232" t="s">
        <v>1053</v>
      </c>
      <c r="AE2300" s="233"/>
      <c r="AF2300" s="233"/>
      <c r="AG2300" s="48" t="s">
        <v>1054</v>
      </c>
      <c r="AJ2300" s="232" t="s">
        <v>1055</v>
      </c>
      <c r="AK2300" s="233"/>
      <c r="AL2300" s="233"/>
      <c r="AM2300" s="48" t="s">
        <v>595</v>
      </c>
      <c r="AP2300" s="232" t="s">
        <v>1056</v>
      </c>
      <c r="AQ2300" s="233"/>
      <c r="AR2300" s="233"/>
      <c r="AS2300" s="48" t="s">
        <v>1057</v>
      </c>
      <c r="AV2300" s="235" t="s">
        <v>1058</v>
      </c>
      <c r="AW2300" s="233"/>
      <c r="AX2300" s="233"/>
      <c r="AY2300" s="48" t="s">
        <v>1059</v>
      </c>
      <c r="BB2300" s="232" t="s">
        <v>1060</v>
      </c>
      <c r="BC2300" s="233"/>
      <c r="BD2300" s="233"/>
      <c r="BE2300" s="48" t="s">
        <v>1061</v>
      </c>
      <c r="BH2300" s="232" t="s">
        <v>1062</v>
      </c>
      <c r="BI2300" s="233"/>
      <c r="BJ2300" s="233"/>
    </row>
    <row r="2301" spans="2:62" hidden="1" x14ac:dyDescent="0.3">
      <c r="B2301" s="236" t="str">
        <f>IF($C$4=$C$1332,P2301,IF($C$4=$C$1333,S2301,IF($C$4=$C$1334,V2301,IF($C$4=$C$1335,Y2301,IF($C$4=$C$1336,AD2301,IF($C$4=$C$1337,AG2301,IF($C$4=$C$1338,AJ2301,IF($C$4=$C$1339,AM2301,IF($C$4=$C$1340,AP2301,IF($C$4=$C$1341,AS2301,""))))))))))</f>
        <v xml:space="preserve">Use the job description to suggest your greatest strength.  </v>
      </c>
      <c r="C2301" s="236"/>
      <c r="D2301" s="236"/>
      <c r="E2301" s="236"/>
      <c r="F2301" s="237" t="str">
        <f>IF($C$4=$C$1332,Q2301,IF($C$4=$C$1333,T2301,IF($C$4=$C$1334,W2301,IF($C$4=$C$1335,Z2301,IF($C$4=$C$1336,AE2301,IF($C$4=$C$1337,AH2301,IF($C$4=$C$1338,AK2301,IF($C$4=$C$1339,AN2301,IF($C$4=$C$1340,AQ2301,IF($C$4=$C$1341,AT2301,""))))))))))</f>
        <v xml:space="preserve">Use a specific experience to demonstrate this strength. </v>
      </c>
      <c r="G2301" s="236"/>
      <c r="H2301" s="238"/>
      <c r="I2301" s="236"/>
      <c r="J2301" s="237" t="str">
        <f>IF($C$4=$C$1332,R2301,IF($C$4=$C$1333,U2301,IF($C$4=$C$1334,X2301,IF($C$4=$C$1335,AA2301,IF($C$4=$C$1336,AF2301,IF($C$4=$C$1337,AI2301,IF($C$4=$C$1338,AL2301,IF($C$4=$C$1339,AO2301,IF($C$4=$C$1340,AR2301,IF($C$4=$C$1341,AU2301,""))))))))))</f>
        <v xml:space="preserve">Try to be more specific and avoid vague generalities. </v>
      </c>
      <c r="K2301" s="236"/>
      <c r="L2301" s="236"/>
      <c r="M2301" s="236"/>
      <c r="P2301" s="239" t="s">
        <v>1063</v>
      </c>
      <c r="Q2301" s="239" t="s">
        <v>1064</v>
      </c>
      <c r="R2301" s="239" t="s">
        <v>1065</v>
      </c>
      <c r="S2301" s="236"/>
      <c r="T2301" s="236"/>
      <c r="U2301" s="236"/>
      <c r="V2301" s="239"/>
      <c r="W2301" s="239"/>
      <c r="X2301" s="239"/>
      <c r="Y2301" s="236"/>
      <c r="Z2301" s="236"/>
      <c r="AA2301" s="236"/>
      <c r="AB2301" s="234"/>
      <c r="AC2301" s="234"/>
      <c r="AD2301" s="239"/>
      <c r="AE2301" s="239"/>
      <c r="AF2301" s="239"/>
      <c r="AG2301" s="236"/>
      <c r="AH2301" s="236"/>
      <c r="AI2301" s="236"/>
      <c r="AJ2301" s="239"/>
      <c r="AK2301" s="239"/>
      <c r="AL2301" s="239"/>
      <c r="AM2301" s="236"/>
      <c r="AN2301" s="236"/>
      <c r="AO2301" s="236"/>
      <c r="AP2301" s="239"/>
      <c r="AQ2301" s="239"/>
      <c r="AR2301" s="239"/>
      <c r="AS2301" s="236"/>
      <c r="AT2301" s="236"/>
      <c r="AU2301" s="236"/>
      <c r="AV2301" s="239"/>
      <c r="AW2301" s="239"/>
      <c r="AX2301" s="239"/>
      <c r="AY2301" s="236"/>
      <c r="AZ2301" s="236"/>
      <c r="BA2301" s="236"/>
      <c r="BB2301" s="239"/>
      <c r="BC2301" s="239"/>
      <c r="BD2301" s="239"/>
      <c r="BE2301" s="236"/>
      <c r="BF2301" s="236"/>
      <c r="BG2301" s="236"/>
      <c r="BH2301" s="239"/>
      <c r="BI2301" s="239"/>
      <c r="BJ2301" s="239"/>
    </row>
    <row r="2302" spans="2:62" hidden="1" x14ac:dyDescent="0.3">
      <c r="B2302" s="1" t="str">
        <f>IF($C$4=$C$1332,P2302,IF($C$4=$C$1333,S2302,IF($C$4=$C$1334,V2302,IF($C$4=$C$1335,Y2302,IF($C$4=$C$1336,AD2302,IF($C$4=$C$1337,AG2302,IF($C$4=$C$1338,AJ2302,IF($C$4=$C$1339,AM2302,IF($C$4=$C$1340,AP2302,IF($C$4=$C$1341,AS2302,""))))))))))</f>
        <v xml:space="preserve">Excellent that you centered your answer on the job description! </v>
      </c>
      <c r="F2302" s="86" t="str">
        <f>IF($C$4=$C$1332,Q2302,IF($C$4=$C$1333,T2302,IF($C$4=$C$1334,W2302,IF($C$4=$C$1335,Z2302,IF($C$4=$C$1336,AE2302,IF($C$4=$C$1337,AH2302,IF($C$4=$C$1338,AK2302,IF($C$4=$C$1339,AN2302,IF($C$4=$C$1340,AQ2302,IF($C$4=$C$1341,AT2302,""))))))))))</f>
        <v xml:space="preserve">Great how your answer builds trust that you can specifically do the job. </v>
      </c>
      <c r="J2302" s="86" t="str">
        <f>IF($C$4=$C$1332,R2302,IF($C$4=$C$1333,U2302,IF($C$4=$C$1334,X2302,IF($C$4=$C$1335,AA2302,IF($C$4=$C$1336,AF2302,IF($C$4=$C$1337,AI2302,IF($C$4=$C$1338,AL2302,IF($C$4=$C$1339,AO2302,IF($C$4=$C$1340,AR2302,IF($C$4=$C$1341,AU2302,""))))))))))</f>
        <v xml:space="preserve">Great that your answer is specific and to the point! </v>
      </c>
      <c r="P2302" s="233" t="s">
        <v>1066</v>
      </c>
      <c r="Q2302" s="233" t="s">
        <v>1067</v>
      </c>
      <c r="R2302" s="233" t="s">
        <v>1068</v>
      </c>
      <c r="V2302" s="233"/>
      <c r="W2302" s="233"/>
      <c r="X2302" s="233"/>
      <c r="AB2302" s="234"/>
      <c r="AC2302" s="234"/>
      <c r="AD2302" s="233"/>
      <c r="AE2302" s="233"/>
      <c r="AF2302" s="233"/>
      <c r="AJ2302" s="233"/>
      <c r="AK2302" s="233"/>
      <c r="AL2302" s="233"/>
      <c r="AP2302" s="233"/>
      <c r="AQ2302" s="233"/>
      <c r="AR2302" s="233"/>
      <c r="AV2302" s="233"/>
      <c r="AW2302" s="233"/>
      <c r="AX2302" s="233"/>
      <c r="BB2302" s="233"/>
      <c r="BC2302" s="233"/>
      <c r="BD2302" s="233"/>
      <c r="BH2302" s="233"/>
      <c r="BI2302" s="233"/>
      <c r="BJ2302" s="233"/>
    </row>
    <row r="2303" spans="2:62" hidden="1" x14ac:dyDescent="0.3">
      <c r="B2303" s="1" t="str">
        <f>IF($C$4=$C$1332,P2303,IF($C$4=$C$1333,S2303,IF($C$4=$C$1334,V2303,IF($C$4=$C$1335,Y2303,IF($C$4=$C$1336,AD2303,IF($C$4=$C$1337,AG2303,IF($C$4=$C$1338,AJ2303,IF($C$4=$C$1339,AM2303,IF($C$4=$C$1340,AP2303,IF($C$4=$C$1341,AS2303,""))))))))))</f>
        <v xml:space="preserve">Good that your answer stays relevant to what is vital for the role. </v>
      </c>
      <c r="F2303" s="86" t="str">
        <f>IF($C$4=$C$1332,Q2303,IF($C$4=$C$1333,T2303,IF($C$4=$C$1334,W2303,IF($C$4=$C$1335,Z2303,IF($C$4=$C$1336,AE2303,IF($C$4=$C$1337,AH2303,IF($C$4=$C$1338,AK2303,IF($C$4=$C$1339,AN2303,IF($C$4=$C$1340,AQ2303,IF($C$4=$C$1341,AT2303,""))))))))))</f>
        <v xml:space="preserve">Good that you can show you can actually do the job. </v>
      </c>
      <c r="J2303" s="86" t="str">
        <f>IF($C$4=$C$1332,R2303,IF($C$4=$C$1333,U2303,IF($C$4=$C$1334,X2303,IF($C$4=$C$1335,AA2303,IF($C$4=$C$1336,AF2303,IF($C$4=$C$1337,AI2303,IF($C$4=$C$1338,AL2303,IF($C$4=$C$1339,AO2303,IF($C$4=$C$1340,AR2303,IF($C$4=$C$1341,AU2303,""))))))))))</f>
        <v xml:space="preserve">Good that your answer addresses what they need of you. </v>
      </c>
      <c r="P2303" s="233" t="s">
        <v>1069</v>
      </c>
      <c r="Q2303" s="233" t="s">
        <v>1070</v>
      </c>
      <c r="R2303" s="233" t="s">
        <v>1071</v>
      </c>
      <c r="V2303" s="233"/>
      <c r="W2303" s="233"/>
      <c r="X2303" s="233"/>
      <c r="AB2303" s="234"/>
      <c r="AC2303" s="234"/>
      <c r="AD2303" s="233"/>
      <c r="AE2303" s="233"/>
      <c r="AF2303" s="233"/>
      <c r="AJ2303" s="233"/>
      <c r="AK2303" s="233"/>
      <c r="AL2303" s="233"/>
      <c r="AP2303" s="233"/>
      <c r="AQ2303" s="233"/>
      <c r="AR2303" s="233"/>
      <c r="AV2303" s="233"/>
      <c r="AW2303" s="233"/>
      <c r="AX2303" s="233"/>
      <c r="BB2303" s="233"/>
      <c r="BC2303" s="233"/>
      <c r="BD2303" s="233"/>
      <c r="BH2303" s="233"/>
      <c r="BI2303" s="233"/>
      <c r="BJ2303" s="233"/>
    </row>
    <row r="2304" spans="2:62" hidden="1" x14ac:dyDescent="0.3">
      <c r="B2304" s="1" t="str">
        <f>IF($C$4=$C$1332,P2304,IF($C$4=$C$1333,S2304,IF($C$4=$C$1334,V2304,IF($C$4=$C$1335,Y2304,IF($C$4=$C$1336,AD2304,IF($C$4=$C$1337,AG2304,IF($C$4=$C$1338,AJ2304,IF($C$4=$C$1339,AM2304,IF($C$4=$C$1340,AP2304,IF($C$4=$C$1341,AS2304,""))))))))))</f>
        <v xml:space="preserve">Okay that you touched on what the role seeks, but try to improve your response. </v>
      </c>
      <c r="F2304" s="86" t="str">
        <f>IF($C$4=$C$1332,Q2304,IF($C$4=$C$1333,T2304,IF($C$4=$C$1334,W2304,IF($C$4=$C$1335,Z2304,IF($C$4=$C$1336,AE2304,IF($C$4=$C$1337,AH2304,IF($C$4=$C$1338,AK2304,IF($C$4=$C$1339,AN2304,IF($C$4=$C$1340,AQ2304,IF($C$4=$C$1341,AT2304,""))))))))))</f>
        <v xml:space="preserve">Try to show more of what you can do for them. </v>
      </c>
      <c r="J2304" s="86" t="str">
        <f>IF($C$4=$C$1332,R2304,IF($C$4=$C$1333,U2304,IF($C$4=$C$1334,X2304,IF($C$4=$C$1335,AA2304,IF($C$4=$C$1336,AF2304,IF($C$4=$C$1337,AI2304,IF($C$4=$C$1338,AL2304,IF($C$4=$C$1339,AO2304,IF($C$4=$C$1340,AR2304,IF($C$4=$C$1341,AU2304,""))))))))))</f>
        <v xml:space="preserve">Try to be more specific so they can trust you more. </v>
      </c>
      <c r="P2304" s="233" t="s">
        <v>1072</v>
      </c>
      <c r="Q2304" s="233" t="s">
        <v>1073</v>
      </c>
      <c r="R2304" s="233" t="s">
        <v>1074</v>
      </c>
      <c r="V2304" s="233"/>
      <c r="W2304" s="233"/>
      <c r="X2304" s="233"/>
      <c r="AB2304" s="234"/>
      <c r="AC2304" s="234"/>
      <c r="AD2304" s="233"/>
      <c r="AE2304" s="233"/>
      <c r="AF2304" s="233"/>
      <c r="AJ2304" s="233"/>
      <c r="AK2304" s="233"/>
      <c r="AL2304" s="233"/>
      <c r="AP2304" s="233"/>
      <c r="AQ2304" s="233"/>
      <c r="AR2304" s="233"/>
      <c r="AV2304" s="233"/>
      <c r="AW2304" s="233"/>
      <c r="AX2304" s="233"/>
      <c r="BB2304" s="233"/>
      <c r="BC2304" s="233"/>
      <c r="BD2304" s="233"/>
      <c r="BH2304" s="233"/>
      <c r="BI2304" s="233"/>
      <c r="BJ2304" s="233"/>
    </row>
    <row r="2305" spans="2:62" hidden="1" x14ac:dyDescent="0.3">
      <c r="B2305" s="1" t="str">
        <f>IF($C$4=$C$1332,P2305,IF($C$4=$C$1333,S2305,IF($C$4=$C$1334,V2305,IF($C$4=$C$1335,Y2305,IF($C$4=$C$1336,AD2305,IF($C$4=$C$1337,AG2305,IF($C$4=$C$1338,AJ2305,IF($C$4=$C$1339,AM2305,IF($C$4=$C$1340,AP2305,IF($C$4=$C$1341,AS2305,""))))))))))</f>
        <v xml:space="preserve">Poor that your answer missed addressing the role requirements. </v>
      </c>
      <c r="F2305" s="86" t="str">
        <f>IF($C$4=$C$1332,Q2305,IF($C$4=$C$1333,T2305,IF($C$4=$C$1334,W2305,IF($C$4=$C$1335,Z2305,IF($C$4=$C$1336,AE2305,IF($C$4=$C$1337,AH2305,IF($C$4=$C$1338,AK2305,IF($C$4=$C$1339,AN2305,IF($C$4=$C$1340,AQ2305,IF($C$4=$C$1341,AT2305,""))))))))))</f>
        <v xml:space="preserve">Drop your guard to reveal the details of your valuable work experience. </v>
      </c>
      <c r="J2305" s="86" t="str">
        <f>IF($C$4=$C$1332,R2305,IF($C$4=$C$1333,U2305,IF($C$4=$C$1334,X2305,IF($C$4=$C$1335,AA2305,IF($C$4=$C$1336,AF2305,IF($C$4=$C$1337,AI2305,IF($C$4=$C$1338,AL2305,IF($C$4=$C$1339,AO2305,IF($C$4=$C$1340,AR2305,IF($C$4=$C$1341,AU2305,""))))))))))</f>
        <v xml:space="preserve">Replace your answer with something that builds trust in your capabilities. </v>
      </c>
      <c r="P2305" s="233" t="s">
        <v>1075</v>
      </c>
      <c r="Q2305" s="233" t="s">
        <v>1076</v>
      </c>
      <c r="R2305" s="233" t="s">
        <v>1077</v>
      </c>
      <c r="V2305" s="233"/>
      <c r="W2305" s="233"/>
      <c r="X2305" s="233"/>
      <c r="AB2305" s="234"/>
      <c r="AC2305" s="234"/>
      <c r="AD2305" s="233"/>
      <c r="AE2305" s="233"/>
      <c r="AF2305" s="233"/>
      <c r="AJ2305" s="233"/>
      <c r="AK2305" s="233"/>
      <c r="AL2305" s="233"/>
      <c r="AP2305" s="233"/>
      <c r="AQ2305" s="233"/>
      <c r="AR2305" s="233"/>
      <c r="AV2305" s="233"/>
      <c r="AW2305" s="233"/>
      <c r="AX2305" s="233"/>
      <c r="BB2305" s="233"/>
      <c r="BC2305" s="233"/>
      <c r="BD2305" s="233"/>
      <c r="BH2305" s="233"/>
      <c r="BI2305" s="233"/>
      <c r="BJ2305" s="233"/>
    </row>
    <row r="2306" spans="2:62" ht="15.5" hidden="1" x14ac:dyDescent="0.3">
      <c r="B2306" s="223" t="s">
        <v>37</v>
      </c>
      <c r="C2306" s="224">
        <f>IF(OR(B307=$B$2290,F307=$F$2290,J307=$J$2290),0,1)</f>
        <v>0</v>
      </c>
      <c r="D2306" s="225"/>
      <c r="E2306" s="225"/>
      <c r="F2306" s="225">
        <f>IF(B307=$B$2291,1,IF(B307=$B$2292,0.75,IF(B307=$B$2293,0.5,IF(B307=$B$2294,0.25,0))))</f>
        <v>0</v>
      </c>
      <c r="G2306" s="225">
        <f>IF(F307=$F$2291,1,IF(F307=$F$2292,0.75,IF(F307=$F$2293,0.5,IF(F307=$F$2294,0.25,0))))</f>
        <v>0</v>
      </c>
      <c r="H2306" s="225">
        <f>IF(J307=$J$2291,1,IF(J307=$J$2292,0.75,IF(J307=$J$2293,0.5,IF(J307=$J$2294,0.25,0))))</f>
        <v>0</v>
      </c>
      <c r="I2306" s="225"/>
      <c r="J2306" s="226">
        <f>(F2306+G2306+H2306)/3</f>
        <v>0</v>
      </c>
      <c r="K2306" s="225"/>
      <c r="L2306" s="225"/>
      <c r="M2306" s="225"/>
    </row>
    <row r="2307" spans="2:62" hidden="1" x14ac:dyDescent="0.3"/>
    <row r="2308" spans="2:62" hidden="1" x14ac:dyDescent="0.3">
      <c r="B2308" s="48" t="str">
        <f>IF(B307=B$2291,B2311,IF(B307=B$2292,B2312,IF(B307=B$2293,B2313,IF(B307=B$2294,B2314,""))))</f>
        <v/>
      </c>
      <c r="C2308" s="48"/>
      <c r="D2308" s="48"/>
      <c r="E2308" s="48"/>
      <c r="F2308" s="48" t="str">
        <f>IF(F307=F$2291,F2311,IF(F307=F$2292,F2312,IF(F307=F$2293,F2313,IF(F307=F$2294,F2314,""))))</f>
        <v/>
      </c>
      <c r="G2308" s="48"/>
      <c r="H2308" s="228"/>
      <c r="I2308" s="48"/>
      <c r="J2308" s="48" t="str">
        <f>IF(J307=J$2291,J2311,IF(J307=J$2292,J2312,IF(J307=J$2293,J2313,IF(J307=J$2294,J2314,""))))</f>
        <v/>
      </c>
      <c r="K2308" s="48"/>
      <c r="L2308" s="48"/>
      <c r="M2308" s="48"/>
      <c r="P2308" s="1" t="str">
        <f>CONCATENATE(B2308,F2308,J2308,B2309,F2309,J2309)</f>
        <v/>
      </c>
    </row>
    <row r="2309" spans="2:62" hidden="1" x14ac:dyDescent="0.3">
      <c r="B2309" s="230" t="str">
        <f>IF(OR($B2308="",$F2308="",$J2308=""),"","Schedule a session with me to get immediate feedback. ")</f>
        <v/>
      </c>
      <c r="C2309" s="230"/>
      <c r="D2309" s="230"/>
      <c r="E2309" s="230"/>
      <c r="F2309" s="230" t="str">
        <f>IF(OR($B2308="",$F2308="",$J2308=""),"","Get tips specific to your answers and applied position. ")</f>
        <v/>
      </c>
      <c r="G2309" s="230"/>
      <c r="H2309" s="231"/>
      <c r="I2309" s="230"/>
      <c r="J2309" s="230" t="str">
        <f>IF(OR($B2308="",$F2308="",$J2308=""),"","I can help you practice your competitive answer. ")</f>
        <v/>
      </c>
      <c r="K2309" s="230"/>
      <c r="L2309" s="230"/>
      <c r="M2309" s="230"/>
      <c r="P2309" s="232" t="s">
        <v>588</v>
      </c>
      <c r="Q2309" s="233"/>
      <c r="R2309" s="233"/>
      <c r="S2309" s="48" t="s">
        <v>589</v>
      </c>
      <c r="V2309" s="232" t="s">
        <v>590</v>
      </c>
      <c r="W2309" s="233"/>
      <c r="X2309" s="233"/>
      <c r="Y2309" s="48" t="s">
        <v>1052</v>
      </c>
      <c r="AB2309" s="234"/>
      <c r="AC2309" s="234"/>
      <c r="AD2309" s="232" t="s">
        <v>1053</v>
      </c>
      <c r="AE2309" s="233"/>
      <c r="AF2309" s="233"/>
      <c r="AG2309" s="48" t="s">
        <v>1054</v>
      </c>
      <c r="AJ2309" s="232" t="s">
        <v>1055</v>
      </c>
      <c r="AK2309" s="233"/>
      <c r="AL2309" s="233"/>
      <c r="AM2309" s="48" t="s">
        <v>595</v>
      </c>
      <c r="AP2309" s="232" t="s">
        <v>1056</v>
      </c>
      <c r="AQ2309" s="233"/>
      <c r="AR2309" s="233"/>
      <c r="AS2309" s="48" t="s">
        <v>1057</v>
      </c>
      <c r="AV2309" s="235" t="s">
        <v>1058</v>
      </c>
      <c r="AW2309" s="233"/>
      <c r="AX2309" s="233"/>
      <c r="AY2309" s="48" t="s">
        <v>1059</v>
      </c>
      <c r="BB2309" s="232" t="s">
        <v>1060</v>
      </c>
      <c r="BC2309" s="233"/>
      <c r="BD2309" s="233"/>
      <c r="BE2309" s="48" t="s">
        <v>1061</v>
      </c>
      <c r="BH2309" s="232" t="s">
        <v>1062</v>
      </c>
      <c r="BI2309" s="233"/>
      <c r="BJ2309" s="233"/>
    </row>
    <row r="2310" spans="2:62" hidden="1" x14ac:dyDescent="0.3">
      <c r="B2310" s="240" t="str">
        <f>IF($C$4=$C$1332,P2310,IF($C$4=$C$1333,S2310,IF($C$4=$C$1334,V2310,IF($C$4=$C$1335,Y2310,IF($C$4=$C$1336,AD2310,IF($C$4=$C$1337,AG2310,IF($C$4=$C$1338,AJ2310,IF($C$4=$C$1339,AM2310,IF($C$4=$C$1340,AP2310,IF($C$4=$C$1341,AS2310,""))))))))))</f>
        <v xml:space="preserve">TIP </v>
      </c>
      <c r="C2310" s="240"/>
      <c r="D2310" s="240"/>
      <c r="E2310" s="240"/>
      <c r="F2310" s="241" t="str">
        <f>IF($C$4=$C$1332,Q2310,IF($C$4=$C$1333,T2310,IF($C$4=$C$1334,W2310,IF($C$4=$C$1335,Z2310,IF($C$4=$C$1336,AE2310,IF($C$4=$C$1337,AH2310,IF($C$4=$C$1338,AK2310,IF($C$4=$C$1339,AN2310,IF($C$4=$C$1340,AQ2310,IF($C$4=$C$1341,AT2310,""))))))))))</f>
        <v xml:space="preserve">TIP </v>
      </c>
      <c r="G2310" s="240"/>
      <c r="H2310" s="242"/>
      <c r="I2310" s="240"/>
      <c r="J2310" s="241" t="str">
        <f>IF($C$4=$C$1332,R2310,IF($C$4=$C$1333,U2310,IF($C$4=$C$1334,X2310,IF($C$4=$C$1335,AA2310,IF($C$4=$C$1336,AF2310,IF($C$4=$C$1337,AI2310,IF($C$4=$C$1338,AL2310,IF($C$4=$C$1339,AO2310,IF($C$4=$C$1340,AR2310,IF($C$4=$C$1341,AU2310,""))))))))))</f>
        <v xml:space="preserve">TIP </v>
      </c>
      <c r="K2310" s="243"/>
      <c r="L2310" s="243"/>
      <c r="M2310" s="243"/>
      <c r="P2310" s="239" t="s">
        <v>1078</v>
      </c>
      <c r="Q2310" s="239" t="s">
        <v>1078</v>
      </c>
      <c r="R2310" s="239" t="s">
        <v>1078</v>
      </c>
      <c r="S2310" s="236"/>
      <c r="T2310" s="236"/>
      <c r="U2310" s="236"/>
      <c r="V2310" s="239"/>
      <c r="W2310" s="239"/>
      <c r="X2310" s="239"/>
      <c r="Y2310" s="236"/>
      <c r="Z2310" s="236"/>
      <c r="AA2310" s="236"/>
      <c r="AB2310" s="234"/>
      <c r="AC2310" s="234"/>
      <c r="AD2310" s="239"/>
      <c r="AE2310" s="239"/>
      <c r="AF2310" s="239"/>
      <c r="AG2310" s="236"/>
      <c r="AH2310" s="236"/>
      <c r="AI2310" s="236"/>
      <c r="AJ2310" s="239"/>
      <c r="AK2310" s="239"/>
      <c r="AL2310" s="239"/>
      <c r="AM2310" s="236"/>
      <c r="AN2310" s="236"/>
      <c r="AO2310" s="236"/>
      <c r="AP2310" s="239"/>
      <c r="AQ2310" s="239"/>
      <c r="AR2310" s="239"/>
      <c r="AS2310" s="236"/>
      <c r="AT2310" s="236"/>
      <c r="AU2310" s="236"/>
      <c r="AV2310" s="239"/>
      <c r="AW2310" s="239"/>
      <c r="AX2310" s="239"/>
      <c r="AY2310" s="236"/>
      <c r="AZ2310" s="236"/>
      <c r="BA2310" s="236"/>
      <c r="BB2310" s="239"/>
      <c r="BC2310" s="239"/>
      <c r="BD2310" s="239"/>
      <c r="BE2310" s="236"/>
      <c r="BF2310" s="236"/>
      <c r="BG2310" s="236"/>
      <c r="BH2310" s="239"/>
      <c r="BI2310" s="239"/>
      <c r="BJ2310" s="239"/>
    </row>
    <row r="2311" spans="2:62" hidden="1" x14ac:dyDescent="0.3">
      <c r="B2311" s="1" t="str">
        <f>IF($C$4=$C$1332,P2311,IF($C$4=$C$1333,S2311,IF($C$4=$C$1334,V2311,IF($C$4=$C$1335,Y2311,IF($C$4=$C$1336,AD2311,IF($C$4=$C$1337,AG2311,IF($C$4=$C$1338,AJ2311,IF($C$4=$C$1339,AM2311,IF($C$4=$C$1340,AP2311,IF($C$4=$C$1341,AS2311,""))))))))))</f>
        <v xml:space="preserve">Excellent that your improvement adds value to the role.  </v>
      </c>
      <c r="F2311" s="86" t="str">
        <f>IF($C$4=$C$1332,Q2311,IF($C$4=$C$1333,T2311,IF($C$4=$C$1334,W2311,IF($C$4=$C$1335,Z2311,IF($C$4=$C$1336,AE2311,IF($C$4=$C$1337,AH2311,IF($C$4=$C$1338,AK2311,IF($C$4=$C$1339,AN2311,IF($C$4=$C$1340,AQ2311,IF($C$4=$C$1341,AT2311,""))))))))))</f>
        <v xml:space="preserve">Excellent that you humbly admitted a weakness to improve upon. </v>
      </c>
      <c r="J2311" s="86" t="str">
        <f>IF($C$4=$C$1332,R2311,IF($C$4=$C$1333,U2311,IF($C$4=$C$1334,X2311,IF($C$4=$C$1335,AA2311,IF($C$4=$C$1336,AF2311,IF($C$4=$C$1337,AI2311,IF($C$4=$C$1338,AL2311,IF($C$4=$C$1339,AO2311,IF($C$4=$C$1340,AR2311,IF($C$4=$C$1341,AU2311,""))))))))))</f>
        <v xml:space="preserve">Great that you are specific about your weakness and improvements. </v>
      </c>
      <c r="P2311" s="233" t="s">
        <v>1079</v>
      </c>
      <c r="Q2311" s="233" t="s">
        <v>1080</v>
      </c>
      <c r="R2311" s="233" t="s">
        <v>1081</v>
      </c>
      <c r="V2311" s="233"/>
      <c r="W2311" s="233"/>
      <c r="X2311" s="233"/>
      <c r="AB2311" s="234"/>
      <c r="AC2311" s="234"/>
      <c r="AD2311" s="233"/>
      <c r="AE2311" s="233"/>
      <c r="AF2311" s="233"/>
      <c r="AJ2311" s="233"/>
      <c r="AK2311" s="233"/>
      <c r="AL2311" s="233"/>
      <c r="AP2311" s="233"/>
      <c r="AQ2311" s="233"/>
      <c r="AR2311" s="233"/>
      <c r="AV2311" s="233"/>
      <c r="AW2311" s="233"/>
      <c r="AX2311" s="233"/>
      <c r="BB2311" s="233"/>
      <c r="BC2311" s="233"/>
      <c r="BD2311" s="233"/>
      <c r="BH2311" s="233"/>
      <c r="BI2311" s="233"/>
      <c r="BJ2311" s="233"/>
    </row>
    <row r="2312" spans="2:62" hidden="1" x14ac:dyDescent="0.3">
      <c r="B2312" s="1" t="str">
        <f>IF($C$4=$C$1332,P2312,IF($C$4=$C$1333,S2312,IF($C$4=$C$1334,V2312,IF($C$4=$C$1335,Y2312,IF($C$4=$C$1336,AD2312,IF($C$4=$C$1337,AG2312,IF($C$4=$C$1338,AJ2312,IF($C$4=$C$1339,AM2312,IF($C$4=$C$1340,AP2312,IF($C$4=$C$1341,AS2312,""))))))))))</f>
        <v xml:space="preserve">Good that your weakness doesn't disqualify you for the job.  </v>
      </c>
      <c r="F2312" s="86" t="str">
        <f>IF($C$4=$C$1332,Q2312,IF($C$4=$C$1333,T2312,IF($C$4=$C$1334,W2312,IF($C$4=$C$1335,Z2312,IF($C$4=$C$1336,AE2312,IF($C$4=$C$1337,AH2312,IF($C$4=$C$1338,AK2312,IF($C$4=$C$1339,AN2312,IF($C$4=$C$1340,AQ2312,IF($C$4=$C$1341,AT2312,""))))))))))</f>
        <v xml:space="preserve">Good that you humbly admitted a weakness and showed some improvement. </v>
      </c>
      <c r="J2312" s="86" t="str">
        <f>IF($C$4=$C$1332,R2312,IF($C$4=$C$1333,U2312,IF($C$4=$C$1334,X2312,IF($C$4=$C$1335,AA2312,IF($C$4=$C$1336,AF2312,IF($C$4=$C$1337,AI2312,IF($C$4=$C$1338,AL2312,IF($C$4=$C$1339,AO2312,IF($C$4=$C$1340,AR2312,IF($C$4=$C$1341,AU2312,""))))))))))</f>
        <v xml:space="preserve">Good that you can provide some details about your weakness and improvements. </v>
      </c>
      <c r="P2312" s="233" t="s">
        <v>1082</v>
      </c>
      <c r="Q2312" s="233" t="s">
        <v>1083</v>
      </c>
      <c r="R2312" s="233" t="s">
        <v>1084</v>
      </c>
      <c r="V2312" s="233"/>
      <c r="W2312" s="233"/>
      <c r="X2312" s="233"/>
      <c r="AB2312" s="234"/>
      <c r="AC2312" s="234"/>
      <c r="AD2312" s="233"/>
      <c r="AE2312" s="233"/>
      <c r="AF2312" s="233"/>
      <c r="AJ2312" s="233"/>
      <c r="AK2312" s="233"/>
      <c r="AL2312" s="233"/>
      <c r="AP2312" s="233"/>
      <c r="AQ2312" s="233"/>
      <c r="AR2312" s="233"/>
      <c r="AV2312" s="233"/>
      <c r="AW2312" s="233"/>
      <c r="AX2312" s="233"/>
      <c r="BB2312" s="233"/>
      <c r="BC2312" s="233"/>
      <c r="BD2312" s="233"/>
      <c r="BH2312" s="233"/>
      <c r="BI2312" s="233"/>
      <c r="BJ2312" s="233"/>
    </row>
    <row r="2313" spans="2:62" hidden="1" x14ac:dyDescent="0.3">
      <c r="B2313" s="1" t="str">
        <f>IF($C$4=$C$1332,P2313,IF($C$4=$C$1333,S2313,IF($C$4=$C$1334,V2313,IF($C$4=$C$1335,Y2313,IF($C$4=$C$1336,AD2313,IF($C$4=$C$1337,AG2313,IF($C$4=$C$1338,AJ2313,IF($C$4=$C$1339,AM2313,IF($C$4=$C$1340,AP2313,IF($C$4=$C$1341,AS2313,""))))))))))</f>
        <v xml:space="preserve">Okay that your improvement provides some value, but it could do more. </v>
      </c>
      <c r="F2313" s="86" t="str">
        <f>IF($C$4=$C$1332,Q2313,IF($C$4=$C$1333,T2313,IF($C$4=$C$1334,W2313,IF($C$4=$C$1335,Z2313,IF($C$4=$C$1336,AE2313,IF($C$4=$C$1337,AH2313,IF($C$4=$C$1338,AK2313,IF($C$4=$C$1339,AN2313,IF($C$4=$C$1340,AQ2313,IF($C$4=$C$1341,AT2313,""))))))))))</f>
        <v xml:space="preserve">Okay to use a common weakness, but you will not differentiate yourself much from others. </v>
      </c>
      <c r="J2313" s="86" t="str">
        <f>IF($C$4=$C$1332,R2313,IF($C$4=$C$1333,U2313,IF($C$4=$C$1334,X2313,IF($C$4=$C$1335,AA2313,IF($C$4=$C$1336,AF2313,IF($C$4=$C$1337,AI2313,IF($C$4=$C$1338,AL2313,IF($C$4=$C$1339,AO2313,IF($C$4=$C$1340,AR2313,IF($C$4=$C$1341,AU2313,""))))))))))</f>
        <v xml:space="preserve">Okay when admitting weakness, but get more specific about improving upon it. </v>
      </c>
      <c r="P2313" s="233" t="s">
        <v>1085</v>
      </c>
      <c r="Q2313" s="233" t="s">
        <v>1086</v>
      </c>
      <c r="R2313" s="233" t="s">
        <v>1087</v>
      </c>
      <c r="V2313" s="233"/>
      <c r="W2313" s="233"/>
      <c r="X2313" s="233"/>
      <c r="AB2313" s="234"/>
      <c r="AC2313" s="234"/>
      <c r="AD2313" s="233"/>
      <c r="AE2313" s="233"/>
      <c r="AF2313" s="233"/>
      <c r="AJ2313" s="233"/>
      <c r="AK2313" s="233"/>
      <c r="AL2313" s="233"/>
      <c r="AP2313" s="233"/>
      <c r="AQ2313" s="233"/>
      <c r="AR2313" s="233"/>
      <c r="AV2313" s="233"/>
      <c r="AW2313" s="233"/>
      <c r="AX2313" s="233"/>
      <c r="BB2313" s="233"/>
      <c r="BC2313" s="233"/>
      <c r="BD2313" s="233"/>
      <c r="BH2313" s="233"/>
      <c r="BI2313" s="233"/>
      <c r="BJ2313" s="233"/>
    </row>
    <row r="2314" spans="2:62" hidden="1" x14ac:dyDescent="0.3">
      <c r="B2314" s="1" t="str">
        <f>IF($C$4=$C$1332,P2314,IF($C$4=$C$1333,S2314,IF($C$4=$C$1334,V2314,IF($C$4=$C$1335,Y2314,IF($C$4=$C$1336,AD2314,IF($C$4=$C$1337,AG2314,IF($C$4=$C$1338,AJ2314,IF($C$4=$C$1339,AM2314,IF($C$4=$C$1340,AP2314,IF($C$4=$C$1341,AS2314,""))))))))))</f>
        <v xml:space="preserve">Poor if you don't bring any improvement to the role. </v>
      </c>
      <c r="F2314" s="86" t="str">
        <f>IF($C$4=$C$1332,Q2314,IF($C$4=$C$1333,T2314,IF($C$4=$C$1334,W2314,IF($C$4=$C$1335,Z2314,IF($C$4=$C$1336,AE2314,IF($C$4=$C$1337,AH2314,IF($C$4=$C$1338,AK2314,IF($C$4=$C$1339,AN2314,IF($C$4=$C$1340,AQ2314,IF($C$4=$C$1341,AT2314,""))))))))))</f>
        <v xml:space="preserve">Poor when you don't reveal a believably human weakness. </v>
      </c>
      <c r="J2314" s="86" t="str">
        <f>IF($C$4=$C$1332,R2314,IF($C$4=$C$1333,U2314,IF($C$4=$C$1334,X2314,IF($C$4=$C$1335,AA2314,IF($C$4=$C$1336,AF2314,IF($C$4=$C$1337,AI2314,IF($C$4=$C$1338,AL2314,IF($C$4=$C$1339,AO2314,IF($C$4=$C$1340,AR2314,IF($C$4=$C$1341,AU2314,""))))))))))</f>
        <v xml:space="preserve">Poor when not providing any specifics to you weakness or improvements. </v>
      </c>
      <c r="P2314" s="233" t="s">
        <v>1088</v>
      </c>
      <c r="Q2314" s="233" t="s">
        <v>1089</v>
      </c>
      <c r="R2314" s="233" t="s">
        <v>1090</v>
      </c>
      <c r="V2314" s="233"/>
      <c r="W2314" s="233"/>
      <c r="X2314" s="233"/>
      <c r="AB2314" s="234"/>
      <c r="AC2314" s="234"/>
      <c r="AD2314" s="233"/>
      <c r="AE2314" s="233"/>
      <c r="AF2314" s="233"/>
      <c r="AJ2314" s="233"/>
      <c r="AK2314" s="233"/>
      <c r="AL2314" s="233"/>
      <c r="AP2314" s="233"/>
      <c r="AQ2314" s="233"/>
      <c r="AR2314" s="233"/>
      <c r="AV2314" s="233"/>
      <c r="AW2314" s="233"/>
      <c r="AX2314" s="233"/>
      <c r="BB2314" s="233"/>
      <c r="BC2314" s="233"/>
      <c r="BD2314" s="233"/>
      <c r="BH2314" s="233"/>
      <c r="BI2314" s="233"/>
      <c r="BJ2314" s="233"/>
    </row>
    <row r="2315" spans="2:62" ht="15.5" hidden="1" x14ac:dyDescent="0.3">
      <c r="B2315" s="223" t="s">
        <v>38</v>
      </c>
      <c r="C2315" s="224">
        <f>IF(OR(B344=$B$2290,F344=$F$2290,J344=$J$2290),0,1)</f>
        <v>0</v>
      </c>
      <c r="D2315" s="225"/>
      <c r="E2315" s="225"/>
      <c r="F2315" s="225">
        <f>IF(B344=$B$2291,1,IF(B344=$B$2292,0.75,IF(B344=$B$2293,0.5,IF(B344=$B$2294,0.25,0))))</f>
        <v>0</v>
      </c>
      <c r="G2315" s="225">
        <f>IF(F344=$F$2291,1,IF(F344=$F$2292,0.75,IF(F344=$F$2293,0.5,IF(F344=$F$2294,0.25,0))))</f>
        <v>0</v>
      </c>
      <c r="H2315" s="225">
        <f>IF(J344=$J$2291,1,IF(J344=$J$2292,0.75,IF(J344=$J$2293,0.5,IF(J344=$J$2294,0.25,0))))</f>
        <v>0</v>
      </c>
      <c r="I2315" s="225"/>
      <c r="J2315" s="226">
        <f>(F2315+G2315+H2315)/3</f>
        <v>0</v>
      </c>
      <c r="K2315" s="225"/>
      <c r="L2315" s="225"/>
      <c r="M2315" s="225"/>
    </row>
    <row r="2316" spans="2:62" hidden="1" x14ac:dyDescent="0.3"/>
    <row r="2317" spans="2:62" hidden="1" x14ac:dyDescent="0.3">
      <c r="B2317" s="48" t="str">
        <f>IF(B344=B$2291,B2320,IF(B344=B$2292,B2321,IF(B344=B$2293,B2322,IF(B344=B$2294,B2323,""))))</f>
        <v/>
      </c>
      <c r="C2317" s="48"/>
      <c r="D2317" s="48"/>
      <c r="E2317" s="48"/>
      <c r="F2317" s="48" t="str">
        <f>IF(F344=F$2291,F2320,IF(F344=F$2292,F2321,IF(F344=F$2293,F2322,IF(F344=F$2294,F2323,""))))</f>
        <v/>
      </c>
      <c r="G2317" s="48"/>
      <c r="H2317" s="228"/>
      <c r="I2317" s="48"/>
      <c r="J2317" s="48" t="str">
        <f>IF(J344=J$2291,J2320,IF(J344=J$2292,J2321,IF(J344=J$2293,J2322,IF(J344=J$2294,J2323,""))))</f>
        <v/>
      </c>
      <c r="K2317" s="48"/>
      <c r="L2317" s="48"/>
      <c r="M2317" s="48"/>
      <c r="P2317" s="1" t="str">
        <f>CONCATENATE(B2317,F2317,J2317,B2318,F2318,J2318)</f>
        <v/>
      </c>
    </row>
    <row r="2318" spans="2:62" hidden="1" x14ac:dyDescent="0.3">
      <c r="B2318" s="230" t="str">
        <f>IF(B344=$B$2290,"","Schedule a session with me to get immediate feedback. ")</f>
        <v/>
      </c>
      <c r="C2318" s="230"/>
      <c r="D2318" s="230"/>
      <c r="E2318" s="230"/>
      <c r="F2318" s="230" t="str">
        <f>IF(F344=$F$2290,"","Get tips specific to your answers and applied position. ")</f>
        <v/>
      </c>
      <c r="G2318" s="230"/>
      <c r="H2318" s="231"/>
      <c r="I2318" s="230"/>
      <c r="J2318" s="230" t="str">
        <f>IF(J344=$J$2290,"","I can help you practice to perfect your competitive answer. ")</f>
        <v/>
      </c>
      <c r="K2318" s="230"/>
      <c r="L2318" s="230"/>
      <c r="M2318" s="230"/>
      <c r="P2318" s="232" t="s">
        <v>588</v>
      </c>
      <c r="Q2318" s="233"/>
      <c r="R2318" s="233"/>
      <c r="S2318" s="48" t="s">
        <v>589</v>
      </c>
      <c r="V2318" s="232" t="s">
        <v>590</v>
      </c>
      <c r="W2318" s="233"/>
      <c r="X2318" s="233"/>
      <c r="Y2318" s="48" t="s">
        <v>1052</v>
      </c>
      <c r="AB2318" s="234"/>
      <c r="AC2318" s="234"/>
      <c r="AD2318" s="232" t="s">
        <v>1053</v>
      </c>
      <c r="AE2318" s="233"/>
      <c r="AF2318" s="233"/>
      <c r="AG2318" s="48" t="s">
        <v>1054</v>
      </c>
      <c r="AJ2318" s="232" t="s">
        <v>1055</v>
      </c>
      <c r="AK2318" s="233"/>
      <c r="AL2318" s="233"/>
      <c r="AM2318" s="48" t="s">
        <v>595</v>
      </c>
      <c r="AP2318" s="232" t="s">
        <v>1056</v>
      </c>
      <c r="AQ2318" s="233"/>
      <c r="AR2318" s="233"/>
      <c r="AS2318" s="48" t="s">
        <v>1057</v>
      </c>
      <c r="AV2318" s="235" t="s">
        <v>1058</v>
      </c>
      <c r="AW2318" s="233"/>
      <c r="AX2318" s="233"/>
      <c r="AY2318" s="48" t="s">
        <v>1059</v>
      </c>
      <c r="BB2318" s="232" t="s">
        <v>1060</v>
      </c>
      <c r="BC2318" s="233"/>
      <c r="BD2318" s="233"/>
      <c r="BE2318" s="48" t="s">
        <v>1061</v>
      </c>
      <c r="BH2318" s="232" t="s">
        <v>1062</v>
      </c>
      <c r="BI2318" s="233"/>
      <c r="BJ2318" s="233"/>
    </row>
    <row r="2319" spans="2:62" hidden="1" x14ac:dyDescent="0.3">
      <c r="B2319" s="240" t="str">
        <f>IF($C$4=$C$1332,P2319,IF($C$4=$C$1333,S2319,IF($C$4=$C$1334,V2319,IF($C$4=$C$1335,Y2319,IF($C$4=$C$1336,AD2319,IF($C$4=$C$1337,AG2319,IF($C$4=$C$1338,AJ2319,IF($C$4=$C$1339,AM2319,IF($C$4=$C$1340,AP2319,IF($C$4=$C$1341,AS2319,""))))))))))</f>
        <v>TIP</v>
      </c>
      <c r="C2319" s="230"/>
      <c r="D2319" s="230"/>
      <c r="E2319" s="230"/>
      <c r="F2319" s="241" t="str">
        <f>IF($C$4=$C$1332,Q2319,IF($C$4=$C$1333,T2319,IF($C$4=$C$1334,W2319,IF($C$4=$C$1335,Z2319,IF($C$4=$C$1336,AE2319,IF($C$4=$C$1337,AH2319,IF($C$4=$C$1338,AK2319,IF($C$4=$C$1339,AN2319,IF($C$4=$C$1340,AQ2319,IF($C$4=$C$1341,AT2319,""))))))))))</f>
        <v>TIP</v>
      </c>
      <c r="G2319" s="230"/>
      <c r="H2319" s="231"/>
      <c r="I2319" s="230"/>
      <c r="J2319" s="241" t="str">
        <f>IF($C$4=$C$1332,R2319,IF($C$4=$C$1333,U2319,IF($C$4=$C$1334,X2319,IF($C$4=$C$1335,AA2319,IF($C$4=$C$1336,AF2319,IF($C$4=$C$1337,AI2319,IF($C$4=$C$1338,AL2319,IF($C$4=$C$1339,AO2319,IF($C$4=$C$1340,AR2319,IF($C$4=$C$1341,AU2319,""))))))))))</f>
        <v>TIP</v>
      </c>
      <c r="K2319" s="230"/>
      <c r="L2319" s="230"/>
      <c r="M2319" s="230"/>
      <c r="P2319" s="239" t="s">
        <v>1091</v>
      </c>
      <c r="Q2319" s="239" t="s">
        <v>1091</v>
      </c>
      <c r="R2319" s="239" t="s">
        <v>1091</v>
      </c>
      <c r="S2319" s="236"/>
      <c r="T2319" s="236"/>
      <c r="U2319" s="236"/>
      <c r="V2319" s="239"/>
      <c r="W2319" s="239"/>
      <c r="X2319" s="239"/>
      <c r="Y2319" s="236"/>
      <c r="Z2319" s="236"/>
      <c r="AA2319" s="236"/>
      <c r="AB2319" s="234"/>
      <c r="AC2319" s="234"/>
      <c r="AD2319" s="239"/>
      <c r="AE2319" s="239"/>
      <c r="AF2319" s="239"/>
      <c r="AG2319" s="236"/>
      <c r="AH2319" s="236"/>
      <c r="AI2319" s="236"/>
      <c r="AJ2319" s="239"/>
      <c r="AK2319" s="239"/>
      <c r="AL2319" s="239"/>
      <c r="AM2319" s="236"/>
      <c r="AN2319" s="236"/>
      <c r="AO2319" s="236"/>
      <c r="AP2319" s="239"/>
      <c r="AQ2319" s="239"/>
      <c r="AR2319" s="239"/>
      <c r="AS2319" s="236"/>
      <c r="AT2319" s="236"/>
      <c r="AU2319" s="236"/>
      <c r="AV2319" s="239"/>
      <c r="AW2319" s="239"/>
      <c r="AX2319" s="239"/>
      <c r="AY2319" s="236"/>
      <c r="AZ2319" s="236"/>
      <c r="BA2319" s="236"/>
      <c r="BB2319" s="239"/>
      <c r="BC2319" s="239"/>
      <c r="BD2319" s="239"/>
      <c r="BE2319" s="236"/>
      <c r="BF2319" s="236"/>
      <c r="BG2319" s="236"/>
      <c r="BH2319" s="239"/>
      <c r="BI2319" s="239"/>
      <c r="BJ2319" s="239"/>
    </row>
    <row r="2320" spans="2:62" hidden="1" x14ac:dyDescent="0.3">
      <c r="B2320" s="1" t="str">
        <f>IF($C$4=$C$1332,P2320,IF($C$4=$C$1333,S2320,IF($C$4=$C$1334,V2320,IF($C$4=$C$1335,Y2320,IF($C$4=$C$1336,AD2320,IF($C$4=$C$1337,AG2320,IF($C$4=$C$1338,AJ2320,IF($C$4=$C$1339,AM2320,IF($C$4=$C$1340,AP2320,IF($C$4=$C$1341,AS2320,""))))))))))</f>
        <v xml:space="preserve">Excellent that you speak to what you know and like about the company relevant to the position. </v>
      </c>
      <c r="F2320" s="86" t="str">
        <f>IF($C$4=$C$1332,Q2320,IF($C$4=$C$1333,T2320,IF($C$4=$C$1334,W2320,IF($C$4=$C$1335,Z2320,IF($C$4=$C$1336,AE2320,IF($C$4=$C$1337,AH2320,IF($C$4=$C$1338,AK2320,IF($C$4=$C$1339,AN2320,IF($C$4=$C$1340,AQ2320,IF($C$4=$C$1341,AT2320,""))))))))))</f>
        <v xml:space="preserve">Awesome when you passionately demonstrate interest in the company. </v>
      </c>
      <c r="J2320" s="86" t="str">
        <f>IF($C$4=$C$1332,R2320,IF($C$4=$C$1333,U2320,IF($C$4=$C$1334,X2320,IF($C$4=$C$1335,AA2320,IF($C$4=$C$1336,AF2320,IF($C$4=$C$1337,AI2320,IF($C$4=$C$1338,AL2320,IF($C$4=$C$1339,AO2320,IF($C$4=$C$1340,AR2320,IF($C$4=$C$1341,AU2320,""))))))))))</f>
        <v xml:space="preserve">Great when you connect what you love about them with what you are qualified to do for them. </v>
      </c>
      <c r="P2320" s="233" t="s">
        <v>1092</v>
      </c>
      <c r="Q2320" s="233" t="str">
        <f>CONCATENATE("Awesome when you passionately demonstrate interest in ",IF($E$101="","the company",$E$101),". ")</f>
        <v xml:space="preserve">Awesome when you passionately demonstrate interest in the company. </v>
      </c>
      <c r="R2320" s="233" t="s">
        <v>1093</v>
      </c>
      <c r="V2320" s="233"/>
      <c r="W2320" s="233"/>
      <c r="X2320" s="233"/>
      <c r="AB2320" s="234"/>
      <c r="AC2320" s="234"/>
      <c r="AD2320" s="233"/>
      <c r="AE2320" s="233"/>
      <c r="AF2320" s="233"/>
      <c r="AJ2320" s="233"/>
      <c r="AK2320" s="233"/>
      <c r="AL2320" s="233"/>
      <c r="AP2320" s="233"/>
      <c r="AQ2320" s="233"/>
      <c r="AR2320" s="233"/>
      <c r="AV2320" s="233"/>
      <c r="AW2320" s="233"/>
      <c r="AX2320" s="233"/>
      <c r="BB2320" s="233"/>
      <c r="BC2320" s="233"/>
      <c r="BD2320" s="233"/>
      <c r="BH2320" s="233"/>
      <c r="BI2320" s="233"/>
      <c r="BJ2320" s="233"/>
    </row>
    <row r="2321" spans="2:62" hidden="1" x14ac:dyDescent="0.3">
      <c r="B2321" s="1" t="str">
        <f>IF($C$4=$C$1332,P2321,IF($C$4=$C$1333,S2321,IF($C$4=$C$1334,V2321,IF($C$4=$C$1335,Y2321,IF($C$4=$C$1336,AD2321,IF($C$4=$C$1337,AG2321,IF($C$4=$C$1338,AJ2321,IF($C$4=$C$1339,AM2321,IF($C$4=$C$1340,AP2321,IF($C$4=$C$1341,AS2321,""))))))))))</f>
        <v xml:space="preserve">Good that you address what is relevant to you about the company. </v>
      </c>
      <c r="F2321" s="86" t="str">
        <f>IF($C$4=$C$1332,Q2321,IF($C$4=$C$1333,T2321,IF($C$4=$C$1334,W2321,IF($C$4=$C$1335,Z2321,IF($C$4=$C$1336,AE2321,IF($C$4=$C$1337,AH2321,IF($C$4=$C$1338,AK2321,IF($C$4=$C$1339,AN2321,IF($C$4=$C$1340,AQ2321,IF($C$4=$C$1341,AT2321,""))))))))))</f>
        <v xml:space="preserve">Good when you show some genuine interest in the company and their needs. </v>
      </c>
      <c r="J2321" s="86" t="str">
        <f>IF($C$4=$C$1332,R2321,IF($C$4=$C$1333,U2321,IF($C$4=$C$1334,X2321,IF($C$4=$C$1335,AA2321,IF($C$4=$C$1336,AF2321,IF($C$4=$C$1337,AI2321,IF($C$4=$C$1338,AL2321,IF($C$4=$C$1339,AO2321,IF($C$4=$C$1340,AR2321,IF($C$4=$C$1341,AU2321,""))))))))))</f>
        <v xml:space="preserve">Good when you what you know gets into specifics; be sure to include specifics of what you like about them. </v>
      </c>
      <c r="P2321" s="233" t="s">
        <v>1094</v>
      </c>
      <c r="Q2321" s="233" t="str">
        <f>CONCATENATE("Good when you show some genuine interest in ",IF($E$101="","the company",$E$101)," and their needs. ")</f>
        <v xml:space="preserve">Good when you show some genuine interest in the company and their needs. </v>
      </c>
      <c r="R2321" s="233" t="s">
        <v>1095</v>
      </c>
      <c r="V2321" s="233"/>
      <c r="W2321" s="233"/>
      <c r="X2321" s="233"/>
      <c r="AB2321" s="234"/>
      <c r="AC2321" s="234"/>
      <c r="AD2321" s="233"/>
      <c r="AE2321" s="233"/>
      <c r="AF2321" s="233"/>
      <c r="AJ2321" s="233"/>
      <c r="AK2321" s="233"/>
      <c r="AL2321" s="233"/>
      <c r="AP2321" s="233"/>
      <c r="AQ2321" s="233"/>
      <c r="AR2321" s="233"/>
      <c r="AV2321" s="233"/>
      <c r="AW2321" s="233"/>
      <c r="AX2321" s="233"/>
      <c r="BB2321" s="233"/>
      <c r="BC2321" s="233"/>
      <c r="BD2321" s="233"/>
      <c r="BH2321" s="233"/>
      <c r="BI2321" s="233"/>
      <c r="BJ2321" s="233"/>
    </row>
    <row r="2322" spans="2:62" hidden="1" x14ac:dyDescent="0.3">
      <c r="B2322" s="1" t="str">
        <f>IF($C$4=$C$1332,P2322,IF($C$4=$C$1333,S2322,IF($C$4=$C$1334,V2322,IF($C$4=$C$1335,Y2322,IF($C$4=$C$1336,AD2322,IF($C$4=$C$1337,AG2322,IF($C$4=$C$1338,AJ2322,IF($C$4=$C$1339,AM2322,IF($C$4=$C$1340,AP2322,IF($C$4=$C$1341,AS2322,""))))))))))</f>
        <v xml:space="preserve">Okay you know something about the company, but what do you like or love about us? </v>
      </c>
      <c r="F2322" s="86" t="str">
        <f>IF($C$4=$C$1332,Q2322,IF($C$4=$C$1333,T2322,IF($C$4=$C$1334,W2322,IF($C$4=$C$1335,Z2322,IF($C$4=$C$1336,AE2322,IF($C$4=$C$1337,AH2322,IF($C$4=$C$1338,AK2322,IF($C$4=$C$1339,AN2322,IF($C$4=$C$1340,AQ2322,IF($C$4=$C$1341,AT2322,""))))))))))</f>
        <v xml:space="preserve">Okay when you show interest in the company, but think about what they need of you. </v>
      </c>
      <c r="J2322" s="86" t="str">
        <f>IF($C$4=$C$1332,R2322,IF($C$4=$C$1333,U2322,IF($C$4=$C$1334,X2322,IF($C$4=$C$1335,AA2322,IF($C$4=$C$1336,AF2322,IF($C$4=$C$1337,AI2322,IF($C$4=$C$1338,AL2322,IF($C$4=$C$1339,AO2322,IF($C$4=$C$1340,AR2322,IF($C$4=$C$1341,AU2322,""))))))))))</f>
        <v xml:space="preserve">Okay you know some details about them, but include some specific things you like about them. </v>
      </c>
      <c r="P2322" s="233" t="s">
        <v>1096</v>
      </c>
      <c r="Q2322" s="233" t="str">
        <f>CONCATENATE("Okay when you show interest in ",IF($E$101="","the company",$E$101),", but think about what they need of you. ")</f>
        <v xml:space="preserve">Okay when you show interest in the company, but think about what they need of you. </v>
      </c>
      <c r="R2322" s="233" t="s">
        <v>1097</v>
      </c>
      <c r="V2322" s="233"/>
      <c r="W2322" s="233"/>
      <c r="X2322" s="233"/>
      <c r="AB2322" s="234"/>
      <c r="AC2322" s="234"/>
      <c r="AD2322" s="233"/>
      <c r="AE2322" s="233"/>
      <c r="AF2322" s="233"/>
      <c r="AJ2322" s="233"/>
      <c r="AK2322" s="233"/>
      <c r="AL2322" s="233"/>
      <c r="AP2322" s="233"/>
      <c r="AQ2322" s="233"/>
      <c r="AR2322" s="233"/>
      <c r="AV2322" s="233"/>
      <c r="AW2322" s="233"/>
      <c r="AX2322" s="233"/>
      <c r="BB2322" s="233"/>
      <c r="BC2322" s="233"/>
      <c r="BD2322" s="233"/>
      <c r="BH2322" s="233"/>
      <c r="BI2322" s="233"/>
      <c r="BJ2322" s="233"/>
    </row>
    <row r="2323" spans="2:62" hidden="1" x14ac:dyDescent="0.3">
      <c r="B2323" s="1" t="str">
        <f>IF($C$4=$C$1332,P2323,IF($C$4=$C$1333,S2323,IF($C$4=$C$1334,V2323,IF($C$4=$C$1335,Y2323,IF($C$4=$C$1336,AD2323,IF($C$4=$C$1337,AG2323,IF($C$4=$C$1338,AJ2323,IF($C$4=$C$1339,AM2323,IF($C$4=$C$1340,AP2323,IF($C$4=$C$1341,AS2323,""))))))))))</f>
        <v xml:space="preserve">Poor if you only cite a few facts and appear only interested in a paycheck. </v>
      </c>
      <c r="F2323" s="86" t="str">
        <f>IF($C$4=$C$1332,Q2323,IF($C$4=$C$1333,T2323,IF($C$4=$C$1334,W2323,IF($C$4=$C$1335,Z2323,IF($C$4=$C$1336,AE2323,IF($C$4=$C$1337,AH2323,IF($C$4=$C$1338,AK2323,IF($C$4=$C$1339,AN2323,IF($C$4=$C$1340,AQ2323,IF($C$4=$C$1341,AT2323,""))))))))))</f>
        <v xml:space="preserve">Poor when you show no real interest in the company and their problems. </v>
      </c>
      <c r="J2323" s="86" t="str">
        <f>IF($C$4=$C$1332,R2323,IF($C$4=$C$1333,U2323,IF($C$4=$C$1334,X2323,IF($C$4=$C$1335,AA2323,IF($C$4=$C$1336,AF2323,IF($C$4=$C$1337,AI2323,IF($C$4=$C$1338,AL2323,IF($C$4=$C$1339,AO2323,IF($C$4=$C$1340,AR2323,IF($C$4=$C$1341,AU2323,""))))))))))</f>
        <v xml:space="preserve">Poor if you only give a general answer and show no specific interest in what they are about. </v>
      </c>
      <c r="P2323" s="233" t="s">
        <v>1098</v>
      </c>
      <c r="Q2323" s="233" t="str">
        <f>CONCATENATE("Poor when you show no real interest in ",IF($E$101="","the company",$E$101)," and their problems. ")</f>
        <v xml:space="preserve">Poor when you show no real interest in the company and their problems. </v>
      </c>
      <c r="R2323" s="233" t="s">
        <v>1099</v>
      </c>
      <c r="V2323" s="233"/>
      <c r="W2323" s="233"/>
      <c r="X2323" s="233"/>
      <c r="AB2323" s="234"/>
      <c r="AC2323" s="234"/>
      <c r="AD2323" s="233"/>
      <c r="AE2323" s="233"/>
      <c r="AF2323" s="233"/>
      <c r="AJ2323" s="233"/>
      <c r="AK2323" s="233"/>
      <c r="AL2323" s="233"/>
      <c r="AP2323" s="233"/>
      <c r="AQ2323" s="233"/>
      <c r="AR2323" s="233"/>
      <c r="AV2323" s="233"/>
      <c r="AW2323" s="233"/>
      <c r="AX2323" s="233"/>
      <c r="BB2323" s="233"/>
      <c r="BC2323" s="233"/>
      <c r="BD2323" s="233"/>
      <c r="BH2323" s="233"/>
      <c r="BI2323" s="233"/>
      <c r="BJ2323" s="233"/>
    </row>
    <row r="2324" spans="2:62" ht="15.5" hidden="1" x14ac:dyDescent="0.3">
      <c r="B2324" s="223" t="s">
        <v>39</v>
      </c>
      <c r="C2324" s="224">
        <f>IF(OR(B381=$B$2290,F381=$F$2290,J381=$J$2290),0,1)</f>
        <v>0</v>
      </c>
      <c r="D2324" s="225"/>
      <c r="E2324" s="225"/>
      <c r="F2324" s="225">
        <f>IF(B381=$B$2291,1,IF(B381=$B$2292,0.75,IF(B381=$B$2293,0.5,IF(B381=$B$2294,0.25,0))))</f>
        <v>0</v>
      </c>
      <c r="G2324" s="225">
        <f>IF(F381=$F$2291,1,IF(F381=$F$2292,0.75,IF(F381=$F$2293,0.5,IF(F381=$F$2294,0.25,0))))</f>
        <v>0</v>
      </c>
      <c r="H2324" s="225">
        <f>IF(J381=$J$2291,1,IF(J381=$J$2292,0.75,IF(J381=$J$2293,0.5,IF(J381=$J$2294,0.25,0))))</f>
        <v>0</v>
      </c>
      <c r="I2324" s="225"/>
      <c r="J2324" s="226">
        <f>(F2324+G2324+H2324)/3</f>
        <v>0</v>
      </c>
      <c r="K2324" s="225"/>
      <c r="L2324" s="225"/>
      <c r="M2324" s="225"/>
    </row>
    <row r="2325" spans="2:62" hidden="1" x14ac:dyDescent="0.3"/>
    <row r="2326" spans="2:62" hidden="1" x14ac:dyDescent="0.3">
      <c r="B2326" s="48" t="str">
        <f>IF(B381=B$2291,B2329,IF(B381=B$2292,B2330,IF(B381=B$2293,B2331,IF(B381=B$2294,B2332,""))))</f>
        <v/>
      </c>
      <c r="C2326" s="48"/>
      <c r="D2326" s="48"/>
      <c r="E2326" s="48"/>
      <c r="F2326" s="48" t="str">
        <f>IF(F381=F$2291,F2329,IF(F381=F$2292,F2330,IF(F381=F$2293,F2331,IF(F381=F$2294,F2332,""))))</f>
        <v/>
      </c>
      <c r="G2326" s="48"/>
      <c r="H2326" s="228"/>
      <c r="I2326" s="48"/>
      <c r="J2326" s="48" t="str">
        <f>IF(J381=J$2291,J2329,IF(J381=J$2292,J2330,IF(J381=J$2293,J2331,IF(J381=J$2294,J2332,""))))</f>
        <v/>
      </c>
      <c r="K2326" s="48"/>
      <c r="L2326" s="48"/>
      <c r="M2326" s="48"/>
      <c r="P2326" s="1" t="str">
        <f>CONCATENATE(B2326,F2326,J2326,B2327,F2327,J2327)</f>
        <v/>
      </c>
    </row>
    <row r="2327" spans="2:62" hidden="1" x14ac:dyDescent="0.3">
      <c r="B2327" s="230" t="str">
        <f>IF(B381=$B$2290,"","Schedule a session with me to get immediate feedback. ")</f>
        <v/>
      </c>
      <c r="C2327" s="230"/>
      <c r="D2327" s="230"/>
      <c r="E2327" s="230"/>
      <c r="F2327" s="230" t="str">
        <f>IF(F381=$F$2290,"","Get tips specific to your answers and applied position. ")</f>
        <v/>
      </c>
      <c r="G2327" s="230"/>
      <c r="H2327" s="231"/>
      <c r="I2327" s="230"/>
      <c r="J2327" s="230" t="str">
        <f>IF(J381=$J$2290,"","I can help you practice to perfect your competitive answer. ")</f>
        <v/>
      </c>
      <c r="K2327" s="230"/>
      <c r="L2327" s="230"/>
      <c r="M2327" s="230"/>
      <c r="P2327" s="232" t="s">
        <v>588</v>
      </c>
      <c r="Q2327" s="233"/>
      <c r="R2327" s="233"/>
      <c r="S2327" s="48" t="s">
        <v>589</v>
      </c>
      <c r="V2327" s="232" t="s">
        <v>590</v>
      </c>
      <c r="W2327" s="233"/>
      <c r="X2327" s="233"/>
      <c r="Y2327" s="48" t="s">
        <v>1052</v>
      </c>
      <c r="AB2327" s="234"/>
      <c r="AC2327" s="234"/>
      <c r="AD2327" s="232" t="s">
        <v>1053</v>
      </c>
      <c r="AE2327" s="233"/>
      <c r="AF2327" s="233"/>
      <c r="AG2327" s="48" t="s">
        <v>1054</v>
      </c>
      <c r="AJ2327" s="232" t="s">
        <v>1055</v>
      </c>
      <c r="AK2327" s="233"/>
      <c r="AL2327" s="233"/>
      <c r="AM2327" s="48" t="s">
        <v>595</v>
      </c>
      <c r="AP2327" s="232" t="s">
        <v>1056</v>
      </c>
      <c r="AQ2327" s="233"/>
      <c r="AR2327" s="233"/>
      <c r="AS2327" s="48" t="s">
        <v>1057</v>
      </c>
      <c r="AV2327" s="235" t="s">
        <v>1058</v>
      </c>
      <c r="AW2327" s="233"/>
      <c r="AX2327" s="233"/>
      <c r="AY2327" s="48" t="s">
        <v>1059</v>
      </c>
      <c r="BB2327" s="232" t="s">
        <v>1060</v>
      </c>
      <c r="BC2327" s="233"/>
      <c r="BD2327" s="233"/>
      <c r="BE2327" s="48" t="s">
        <v>1061</v>
      </c>
      <c r="BH2327" s="232" t="s">
        <v>1062</v>
      </c>
      <c r="BI2327" s="233"/>
      <c r="BJ2327" s="233"/>
    </row>
    <row r="2328" spans="2:62" hidden="1" x14ac:dyDescent="0.3">
      <c r="B2328" s="240" t="str">
        <f>IF($C$4=$C$1332,P2328,IF($C$4=$C$1333,S2328,IF($C$4=$C$1334,V2328,IF($C$4=$C$1335,Y2328,IF($C$4=$C$1336,AD2328,IF($C$4=$C$1337,AG2328,IF($C$4=$C$1338,AJ2328,IF($C$4=$C$1339,AM2328,IF($C$4=$C$1340,AP2328,IF($C$4=$C$1341,AS2328,""))))))))))</f>
        <v>TIP</v>
      </c>
      <c r="C2328" s="230"/>
      <c r="D2328" s="230"/>
      <c r="E2328" s="230"/>
      <c r="F2328" s="241" t="str">
        <f>IF($C$4=$C$1332,Q2328,IF($C$4=$C$1333,T2328,IF($C$4=$C$1334,W2328,IF($C$4=$C$1335,Z2328,IF($C$4=$C$1336,AE2328,IF($C$4=$C$1337,AH2328,IF($C$4=$C$1338,AK2328,IF($C$4=$C$1339,AN2328,IF($C$4=$C$1340,AQ2328,IF($C$4=$C$1341,AT2328,""))))))))))</f>
        <v>TIP</v>
      </c>
      <c r="G2328" s="230"/>
      <c r="H2328" s="231"/>
      <c r="I2328" s="230"/>
      <c r="J2328" s="241" t="str">
        <f>IF($C$4=$C$1332,R2328,IF($C$4=$C$1333,U2328,IF($C$4=$C$1334,X2328,IF($C$4=$C$1335,AA2328,IF($C$4=$C$1336,AF2328,IF($C$4=$C$1337,AI2328,IF($C$4=$C$1338,AL2328,IF($C$4=$C$1339,AO2328,IF($C$4=$C$1340,AR2328,IF($C$4=$C$1341,AU2328,""))))))))))</f>
        <v>TIP</v>
      </c>
      <c r="K2328" s="230"/>
      <c r="L2328" s="230"/>
      <c r="M2328" s="230"/>
      <c r="P2328" s="239" t="s">
        <v>1091</v>
      </c>
      <c r="Q2328" s="239" t="s">
        <v>1091</v>
      </c>
      <c r="R2328" s="239" t="s">
        <v>1091</v>
      </c>
      <c r="S2328" s="236"/>
      <c r="T2328" s="236"/>
      <c r="U2328" s="236"/>
      <c r="V2328" s="239"/>
      <c r="W2328" s="239"/>
      <c r="X2328" s="239"/>
      <c r="Y2328" s="236"/>
      <c r="Z2328" s="236"/>
      <c r="AA2328" s="236"/>
      <c r="AB2328" s="234"/>
      <c r="AC2328" s="234"/>
      <c r="AD2328" s="239"/>
      <c r="AE2328" s="239"/>
      <c r="AF2328" s="239"/>
      <c r="AG2328" s="236"/>
      <c r="AH2328" s="236"/>
      <c r="AI2328" s="236"/>
      <c r="AJ2328" s="239"/>
      <c r="AK2328" s="239"/>
      <c r="AL2328" s="239"/>
      <c r="AM2328" s="236"/>
      <c r="AN2328" s="236"/>
      <c r="AO2328" s="236"/>
      <c r="AP2328" s="239"/>
      <c r="AQ2328" s="239"/>
      <c r="AR2328" s="239"/>
      <c r="AS2328" s="236"/>
      <c r="AT2328" s="236"/>
      <c r="AU2328" s="236"/>
      <c r="AV2328" s="239"/>
      <c r="AW2328" s="239"/>
      <c r="AX2328" s="239"/>
      <c r="AY2328" s="236"/>
      <c r="AZ2328" s="236"/>
      <c r="BA2328" s="236"/>
      <c r="BB2328" s="239"/>
      <c r="BC2328" s="239"/>
      <c r="BD2328" s="239"/>
      <c r="BE2328" s="236"/>
      <c r="BF2328" s="236"/>
      <c r="BG2328" s="236"/>
      <c r="BH2328" s="239"/>
      <c r="BI2328" s="239"/>
      <c r="BJ2328" s="239"/>
    </row>
    <row r="2329" spans="2:62" hidden="1" x14ac:dyDescent="0.3">
      <c r="B2329" s="1" t="str">
        <f>IF($C$4=$C$1332,P2329,IF($C$4=$C$1333,S2329,IF($C$4=$C$1334,V2329,IF($C$4=$C$1335,Y2329,IF($C$4=$C$1336,AD2329,IF($C$4=$C$1337,AG2329,IF($C$4=$C$1338,AJ2329,IF($C$4=$C$1339,AM2329,IF($C$4=$C$1340,AP2329,IF($C$4=$C$1341,AS2329,""))))))))))</f>
        <v xml:space="preserve">Excellent when you give a strong vision for your career and how they fit into it. </v>
      </c>
      <c r="F2329" s="86" t="str">
        <f>IF($C$4=$C$1332,Q2329,IF($C$4=$C$1333,T2329,IF($C$4=$C$1334,W2329,IF($C$4=$C$1335,Z2329,IF($C$4=$C$1336,AE2329,IF($C$4=$C$1337,AH2329,IF($C$4=$C$1338,AK2329,IF($C$4=$C$1339,AN2329,IF($C$4=$C$1340,AQ2329,IF($C$4=$C$1341,AT2329,""))))))))))</f>
        <v xml:space="preserve">Great when your vison to be their next team member fits exactly what they seek. </v>
      </c>
      <c r="J2329" s="86" t="str">
        <f>IF($C$4=$C$1332,R2329,IF($C$4=$C$1333,U2329,IF($C$4=$C$1334,X2329,IF($C$4=$C$1335,AA2329,IF($C$4=$C$1336,AF2329,IF($C$4=$C$1337,AI2329,IF($C$4=$C$1338,AL2329,IF($C$4=$C$1339,AO2329,IF($C$4=$C$1340,AR2329,IF($C$4=$C$1341,AU2329,""))))))))))</f>
        <v xml:space="preserve">Awesome when linking your career goals to exactly what they need. </v>
      </c>
      <c r="P2329" s="233" t="str">
        <f>CONCATENATE("Excellent when you give a strong vision for your career and how ",IF($E$101="","they fit",CONCATENATE($E$101," fits"))," into it. ")</f>
        <v xml:space="preserve">Excellent when you give a strong vision for your career and how they fit into it. </v>
      </c>
      <c r="Q2329" s="233" t="str">
        <f>CONCATENATE("Great when your vison to be their next ",IF($E$100="","team member",$E$100)," fits exactly what they seek. ")</f>
        <v xml:space="preserve">Great when your vison to be their next team member fits exactly what they seek. </v>
      </c>
      <c r="R2329" s="233" t="str">
        <f>CONCATENATE("Awesome when linking your ",IF($E$100="","career",$E$100)," goals to exactly what ",IF($E$101="","they need. ",CONCATENATE($E$101," needs. ")))</f>
        <v xml:space="preserve">Awesome when linking your career goals to exactly what they need. </v>
      </c>
      <c r="V2329" s="233"/>
      <c r="W2329" s="233"/>
      <c r="X2329" s="233"/>
      <c r="AB2329" s="234"/>
      <c r="AC2329" s="234"/>
      <c r="AD2329" s="233"/>
      <c r="AE2329" s="233"/>
      <c r="AF2329" s="233"/>
      <c r="AJ2329" s="233"/>
      <c r="AK2329" s="233"/>
      <c r="AL2329" s="233"/>
      <c r="AP2329" s="233"/>
      <c r="AQ2329" s="233"/>
      <c r="AR2329" s="233"/>
      <c r="AV2329" s="233"/>
      <c r="AW2329" s="233"/>
      <c r="AX2329" s="233"/>
      <c r="BB2329" s="233"/>
      <c r="BC2329" s="233"/>
      <c r="BD2329" s="233"/>
      <c r="BH2329" s="233"/>
      <c r="BI2329" s="233"/>
      <c r="BJ2329" s="233"/>
    </row>
    <row r="2330" spans="2:62" hidden="1" x14ac:dyDescent="0.3">
      <c r="B2330" s="1" t="str">
        <f>IF($C$4=$C$1332,P2330,IF($C$4=$C$1333,S2330,IF($C$4=$C$1334,V2330,IF($C$4=$C$1335,Y2330,IF($C$4=$C$1336,AD2330,IF($C$4=$C$1337,AG2330,IF($C$4=$C$1338,AJ2330,IF($C$4=$C$1339,AM2330,IF($C$4=$C$1340,AP2330,IF($C$4=$C$1341,AS2330,""))))))))))</f>
        <v xml:space="preserve">Good when your career goals fit what they need from you. </v>
      </c>
      <c r="F2330" s="86" t="str">
        <f>IF($C$4=$C$1332,Q2330,IF($C$4=$C$1333,T2330,IF($C$4=$C$1334,W2330,IF($C$4=$C$1335,Z2330,IF($C$4=$C$1336,AE2330,IF($C$4=$C$1337,AH2330,IF($C$4=$C$1338,AK2330,IF($C$4=$C$1339,AN2330,IF($C$4=$C$1340,AQ2330,IF($C$4=$C$1341,AT2330,""))))))))))</f>
        <v xml:space="preserve">Good when your plans to be their next team member is close to what they need. </v>
      </c>
      <c r="J2330" s="86" t="str">
        <f>IF($C$4=$C$1332,R2330,IF($C$4=$C$1333,U2330,IF($C$4=$C$1334,X2330,IF($C$4=$C$1335,AA2330,IF($C$4=$C$1336,AF2330,IF($C$4=$C$1337,AI2330,IF($C$4=$C$1338,AL2330,IF($C$4=$C$1339,AO2330,IF($C$4=$C$1340,AR2330,IF($C$4=$C$1341,AU2330,""))))))))))</f>
        <v xml:space="preserve">Good to tie your career goals to what they specifically need. </v>
      </c>
      <c r="P2330" s="233" t="str">
        <f>CONCATENATE("Good when your career goals fit what ",IF($E$101="","they need",CONCATENATE($E$101," needs"))," from you. ")</f>
        <v xml:space="preserve">Good when your career goals fit what they need from you. </v>
      </c>
      <c r="Q2330" s="233" t="str">
        <f>CONCATENATE("Good when your plans to be their next ",IF($E$100="","team member",$E$100)," is close to what ",IF($E$101="","they need. ",CONCATENATE($E$101," needs. ")))</f>
        <v xml:space="preserve">Good when your plans to be their next team member is close to what they need. </v>
      </c>
      <c r="R2330" s="233" t="str">
        <f>CONCATENATE("Good to tie your ",IF($E$100="","career",$E$100)," goals to what ",IF($E$101="","they specifically need. ",CONCATENATE($E$101," specifically needs. ")))</f>
        <v xml:space="preserve">Good to tie your career goals to what they specifically need. </v>
      </c>
      <c r="V2330" s="233"/>
      <c r="W2330" s="233"/>
      <c r="X2330" s="233"/>
      <c r="AB2330" s="234"/>
      <c r="AC2330" s="234"/>
      <c r="AD2330" s="233"/>
      <c r="AE2330" s="233"/>
      <c r="AF2330" s="233"/>
      <c r="AJ2330" s="233"/>
      <c r="AK2330" s="233"/>
      <c r="AL2330" s="233"/>
      <c r="AP2330" s="233"/>
      <c r="AQ2330" s="233"/>
      <c r="AR2330" s="233"/>
      <c r="AV2330" s="233"/>
      <c r="AW2330" s="233"/>
      <c r="AX2330" s="233"/>
      <c r="BB2330" s="233"/>
      <c r="BC2330" s="233"/>
      <c r="BD2330" s="233"/>
      <c r="BH2330" s="233"/>
      <c r="BI2330" s="233"/>
      <c r="BJ2330" s="233"/>
    </row>
    <row r="2331" spans="2:62" hidden="1" x14ac:dyDescent="0.3">
      <c r="B2331" s="1" t="str">
        <f>IF($C$4=$C$1332,P2331,IF($C$4=$C$1333,S2331,IF($C$4=$C$1334,V2331,IF($C$4=$C$1335,Y2331,IF($C$4=$C$1336,AD2331,IF($C$4=$C$1337,AG2331,IF($C$4=$C$1338,AJ2331,IF($C$4=$C$1339,AM2331,IF($C$4=$C$1340,AP2331,IF($C$4=$C$1341,AS2331,""))))))))))</f>
        <v xml:space="preserve">Okay to speak of your aims, but speak to what they need of you. </v>
      </c>
      <c r="F2331" s="86" t="str">
        <f>IF($C$4=$C$1332,Q2331,IF($C$4=$C$1333,T2331,IF($C$4=$C$1334,W2331,IF($C$4=$C$1335,Z2331,IF($C$4=$C$1336,AE2331,IF($C$4=$C$1337,AH2331,IF($C$4=$C$1338,AK2331,IF($C$4=$C$1339,AN2331,IF($C$4=$C$1340,AQ2331,IF($C$4=$C$1341,AT2331,""))))))))))</f>
        <v xml:space="preserve">Okay when talking about working for their company for the next five years, but why should they believe it? </v>
      </c>
      <c r="J2331" s="86" t="str">
        <f>IF($C$4=$C$1332,R2331,IF($C$4=$C$1333,U2331,IF($C$4=$C$1334,X2331,IF($C$4=$C$1335,AA2331,IF($C$4=$C$1336,AF2331,IF($C$4=$C$1337,AI2331,IF($C$4=$C$1338,AL2331,IF($C$4=$C$1339,AO2331,IF($C$4=$C$1340,AR2331,IF($C$4=$C$1341,AU2331,""))))))))))</f>
        <v xml:space="preserve">Okay to talk of your career goals, but address more of what they need. </v>
      </c>
      <c r="P2331" s="233" t="str">
        <f>CONCATENATE("Okay to speak of your aims, but speak to what ",IF($E$101="","they need",CONCATENATE($E$101," needs"))," of you. ")</f>
        <v xml:space="preserve">Okay to speak of your aims, but speak to what they need of you. </v>
      </c>
      <c r="Q2331" s="233" t="str">
        <f>CONCATENATE("Okay when talking about working for ",IF($E$100="","their company",$E$100)," for the next five years, but why should they believe it? ")</f>
        <v xml:space="preserve">Okay when talking about working for their company for the next five years, but why should they believe it? </v>
      </c>
      <c r="R2331" s="233" t="str">
        <f>CONCATENATE("Okay to talk of your ",IF($E$100="","career",$E$100)," goals, but address more of what ",IF($E$101="","they need. ",CONCATENATE($E$101," needs. ")))</f>
        <v xml:space="preserve">Okay to talk of your career goals, but address more of what they need. </v>
      </c>
      <c r="V2331" s="233"/>
      <c r="W2331" s="233"/>
      <c r="X2331" s="233"/>
      <c r="AB2331" s="234"/>
      <c r="AC2331" s="234"/>
      <c r="AD2331" s="233"/>
      <c r="AE2331" s="233"/>
      <c r="AF2331" s="233"/>
      <c r="AJ2331" s="233"/>
      <c r="AK2331" s="233"/>
      <c r="AL2331" s="233"/>
      <c r="AP2331" s="233"/>
      <c r="AQ2331" s="233"/>
      <c r="AR2331" s="233"/>
      <c r="AV2331" s="233"/>
      <c r="AW2331" s="233"/>
      <c r="AX2331" s="233"/>
      <c r="BB2331" s="233"/>
      <c r="BC2331" s="233"/>
      <c r="BD2331" s="233"/>
      <c r="BH2331" s="233"/>
      <c r="BI2331" s="233"/>
      <c r="BJ2331" s="233"/>
    </row>
    <row r="2332" spans="2:62" hidden="1" x14ac:dyDescent="0.3">
      <c r="B2332" s="1" t="str">
        <f>IF($C$4=$C$1332,P2332,IF($C$4=$C$1333,S2332,IF($C$4=$C$1334,V2332,IF($C$4=$C$1335,Y2332,IF($C$4=$C$1336,AD2332,IF($C$4=$C$1337,AG2332,IF($C$4=$C$1338,AJ2332,IF($C$4=$C$1339,AM2332,IF($C$4=$C$1340,AP2332,IF($C$4=$C$1341,AS2332,""))))))))))</f>
        <v xml:space="preserve">Poor when your career direction seem irrelevant to what they need of you. </v>
      </c>
      <c r="F2332" s="86" t="str">
        <f>IF($C$4=$C$1332,Q2332,IF($C$4=$C$1333,T2332,IF($C$4=$C$1334,W2332,IF($C$4=$C$1335,Z2332,IF($C$4=$C$1336,AE2332,IF($C$4=$C$1337,AH2332,IF($C$4=$C$1338,AK2332,IF($C$4=$C$1339,AN2332,IF($C$4=$C$1340,AQ2332,IF($C$4=$C$1341,AT2332,""))))))))))</f>
        <v xml:space="preserve">Poor if not addressing how being their next team member serves what they need. </v>
      </c>
      <c r="J2332" s="86" t="str">
        <f>IF($C$4=$C$1332,R2332,IF($C$4=$C$1333,U2332,IF($C$4=$C$1334,X2332,IF($C$4=$C$1335,AA2332,IF($C$4=$C$1336,AF2332,IF($C$4=$C$1337,AI2332,IF($C$4=$C$1338,AL2332,IF($C$4=$C$1339,AO2332,IF($C$4=$C$1340,AR2332,IF($C$4=$C$1341,AU2332,""))))))))))</f>
        <v xml:space="preserve">Poor if you lack anything specific about your career goals, so think more what your career can to do for them. </v>
      </c>
      <c r="P2332" s="233" t="str">
        <f>CONCATENATE("Poor when your career direction seem irrelevant to what ",IF($E$101="","they need",CONCATENATE($E$101," needs"))," of you. ")</f>
        <v xml:space="preserve">Poor when your career direction seem irrelevant to what they need of you. </v>
      </c>
      <c r="Q2332" s="233" t="str">
        <f>CONCATENATE("Poor if not addressing how being their next ",IF($E$100="","team member",$E$100)," serves what ",IF($E$101="","they need. ",CONCATENATE($E$101," needs. ")))</f>
        <v xml:space="preserve">Poor if not addressing how being their next team member serves what they need. </v>
      </c>
      <c r="R2332" s="233" t="str">
        <f>CONCATENATE("Poor if you lack anything specific about your ",IF($E$100="","career",$E$100)," goals, so think more what your career can to do for ",IF($E$101="","them. ",$E$101))</f>
        <v xml:space="preserve">Poor if you lack anything specific about your career goals, so think more what your career can to do for them. </v>
      </c>
      <c r="V2332" s="233"/>
      <c r="W2332" s="233"/>
      <c r="X2332" s="233"/>
      <c r="AB2332" s="234"/>
      <c r="AC2332" s="234"/>
      <c r="AD2332" s="233"/>
      <c r="AE2332" s="233"/>
      <c r="AF2332" s="233"/>
      <c r="AJ2332" s="233"/>
      <c r="AK2332" s="233"/>
      <c r="AL2332" s="233"/>
      <c r="AP2332" s="233"/>
      <c r="AQ2332" s="233"/>
      <c r="AR2332" s="233"/>
      <c r="AV2332" s="233"/>
      <c r="AW2332" s="233"/>
      <c r="AX2332" s="233"/>
      <c r="BB2332" s="233"/>
      <c r="BC2332" s="233"/>
      <c r="BD2332" s="233"/>
      <c r="BH2332" s="233"/>
      <c r="BI2332" s="233"/>
      <c r="BJ2332" s="233"/>
    </row>
    <row r="2333" spans="2:62" ht="15.5" hidden="1" x14ac:dyDescent="0.3">
      <c r="B2333" s="223" t="s">
        <v>40</v>
      </c>
      <c r="C2333" s="224">
        <f>IF(OR(B418=$B$2290,F418=$F$2290,J418=$J$2290),0,1)</f>
        <v>0</v>
      </c>
      <c r="D2333" s="225"/>
      <c r="E2333" s="225"/>
      <c r="F2333" s="225">
        <f>IF(B418=$B$2291,1,IF(B418=$B$2292,0.75,IF(B418=$B$2293,0.5,IF(B418=$B$2294,0.25,0))))</f>
        <v>0</v>
      </c>
      <c r="G2333" s="225">
        <f>IF(F418=$F$2291,1,IF(F418=$F$2292,0.75,IF(F418=$F$2293,0.5,IF(F418=$F$2294,0.25,0))))</f>
        <v>0</v>
      </c>
      <c r="H2333" s="225">
        <f>IF(J418=$J$2291,1,IF(J418=$J$2292,0.75,IF(J418=$J$2293,0.5,IF(J418=$J$2294,0.25,0))))</f>
        <v>0</v>
      </c>
      <c r="I2333" s="225"/>
      <c r="J2333" s="226">
        <f>(F2333+G2333+H2333)/3</f>
        <v>0</v>
      </c>
      <c r="K2333" s="225"/>
      <c r="L2333" s="225"/>
      <c r="M2333" s="225"/>
    </row>
    <row r="2334" spans="2:62" hidden="1" x14ac:dyDescent="0.3"/>
    <row r="2335" spans="2:62" hidden="1" x14ac:dyDescent="0.3">
      <c r="B2335" s="48" t="str">
        <f>IF(B418=B$2291,B2338,IF(B418=B$2292,B2339,IF(B418=B$2293,B2340,IF(B418=B$2294,B2341,""))))</f>
        <v/>
      </c>
      <c r="C2335" s="48"/>
      <c r="D2335" s="48"/>
      <c r="E2335" s="48"/>
      <c r="F2335" s="48" t="str">
        <f>IF(F418=F$2291,F2338,IF(F418=F$2292,F2339,IF(F418=F$2293,F2340,IF(F418=F$2294,F2341,""))))</f>
        <v/>
      </c>
      <c r="G2335" s="48"/>
      <c r="H2335" s="228"/>
      <c r="I2335" s="48"/>
      <c r="J2335" s="48" t="str">
        <f>IF(J418=J$2291,J2338,IF(J418=J$2292,J2339,IF(J418=J$2293,J2340,IF(J418=J$2294,J2341,""))))</f>
        <v/>
      </c>
      <c r="K2335" s="48"/>
      <c r="L2335" s="48"/>
      <c r="M2335" s="48"/>
      <c r="P2335" s="1" t="str">
        <f>CONCATENATE(B2335,F2335,J2335,B2336,F2336,J2336)</f>
        <v/>
      </c>
    </row>
    <row r="2336" spans="2:62" hidden="1" x14ac:dyDescent="0.3">
      <c r="B2336" s="230" t="str">
        <f>IF(B418=$B$2290,"",B2337)</f>
        <v/>
      </c>
      <c r="C2336" s="230"/>
      <c r="D2336" s="230"/>
      <c r="E2336" s="230"/>
      <c r="F2336" s="230" t="str">
        <f>IF(F418=$F$2290,"","Get tips specific to your answers and applied position. ")</f>
        <v/>
      </c>
      <c r="G2336" s="230"/>
      <c r="H2336" s="231"/>
      <c r="I2336" s="230"/>
      <c r="J2336" s="230" t="str">
        <f>IF(J418=$J$2290,"","I can help you practice to perfect your competitive answer. ")</f>
        <v/>
      </c>
      <c r="K2336" s="230"/>
      <c r="L2336" s="230"/>
      <c r="M2336" s="230"/>
      <c r="P2336" s="232" t="s">
        <v>588</v>
      </c>
      <c r="Q2336" s="233"/>
      <c r="R2336" s="233"/>
      <c r="S2336" s="48" t="s">
        <v>589</v>
      </c>
      <c r="V2336" s="232" t="s">
        <v>590</v>
      </c>
      <c r="W2336" s="233"/>
      <c r="X2336" s="233"/>
      <c r="Y2336" s="48" t="s">
        <v>1052</v>
      </c>
      <c r="AB2336" s="234"/>
      <c r="AC2336" s="234"/>
      <c r="AD2336" s="232" t="s">
        <v>1053</v>
      </c>
      <c r="AE2336" s="233"/>
      <c r="AF2336" s="233"/>
      <c r="AG2336" s="48" t="s">
        <v>1054</v>
      </c>
      <c r="AJ2336" s="232" t="s">
        <v>1055</v>
      </c>
      <c r="AK2336" s="233"/>
      <c r="AL2336" s="233"/>
      <c r="AM2336" s="48" t="s">
        <v>595</v>
      </c>
      <c r="AP2336" s="232" t="s">
        <v>1056</v>
      </c>
      <c r="AQ2336" s="233"/>
      <c r="AR2336" s="233"/>
      <c r="AS2336" s="48" t="s">
        <v>1057</v>
      </c>
      <c r="AV2336" s="235" t="s">
        <v>1058</v>
      </c>
      <c r="AW2336" s="233"/>
      <c r="AX2336" s="233"/>
      <c r="AY2336" s="48" t="s">
        <v>1059</v>
      </c>
      <c r="BB2336" s="232" t="s">
        <v>1060</v>
      </c>
      <c r="BC2336" s="233"/>
      <c r="BD2336" s="233"/>
      <c r="BE2336" s="48" t="s">
        <v>1061</v>
      </c>
      <c r="BH2336" s="232" t="s">
        <v>1062</v>
      </c>
      <c r="BI2336" s="233"/>
      <c r="BJ2336" s="233"/>
    </row>
    <row r="2337" spans="2:62" hidden="1" x14ac:dyDescent="0.3">
      <c r="B2337" s="244" t="str">
        <f>IF($C$4=$C$1332,P2337,IF($C$4=$C$1333,S2337,IF($C$4=$C$1334,V2337,IF($C$4=$C$1335,Y2337,IF($C$4=$C$1336,AD2337,IF($C$4=$C$1337,AG2337,IF($C$4=$C$1338,AJ2337,IF($C$4=$C$1339,AM2337,IF($C$4=$C$1340,AP2337,IF($C$4=$C$1341,AS2337,""))))))))))</f>
        <v xml:space="preserve">TIP </v>
      </c>
      <c r="C2337" s="230"/>
      <c r="D2337" s="230"/>
      <c r="E2337" s="230"/>
      <c r="F2337" s="241" t="str">
        <f>IF($C$4=$C$1332,Q2337,IF($C$4=$C$1333,T2337,IF($C$4=$C$1334,W2337,IF($C$4=$C$1335,Z2337,IF($C$4=$C$1336,AE2337,IF($C$4=$C$1337,AH2337,IF($C$4=$C$1338,AK2337,IF($C$4=$C$1339,AN2337,IF($C$4=$C$1340,AQ2337,IF($C$4=$C$1341,AT2337,""))))))))))</f>
        <v>TIP</v>
      </c>
      <c r="G2337" s="230"/>
      <c r="H2337" s="231"/>
      <c r="I2337" s="230"/>
      <c r="J2337" s="241" t="str">
        <f>IF($C$4=$C$1332,R2337,IF($C$4=$C$1333,U2337,IF($C$4=$C$1334,X2337,IF($C$4=$C$1335,AA2337,IF($C$4=$C$1336,AF2337,IF($C$4=$C$1337,AI2337,IF($C$4=$C$1338,AL2337,IF($C$4=$C$1339,AO2337,IF($C$4=$C$1340,AR2337,IF($C$4=$C$1341,AU2337,""))))))))))</f>
        <v>TIP</v>
      </c>
      <c r="K2337" s="230"/>
      <c r="L2337" s="230"/>
      <c r="M2337" s="230"/>
      <c r="P2337" s="239" t="str">
        <f>IF(OR(B418=$B$2291,B418=$B$2292),"Get immediate feedback by scheduling a session with me. ","TIP ")</f>
        <v xml:space="preserve">TIP </v>
      </c>
      <c r="Q2337" s="239" t="s">
        <v>1091</v>
      </c>
      <c r="R2337" s="239" t="s">
        <v>1091</v>
      </c>
      <c r="S2337" s="236"/>
      <c r="T2337" s="236"/>
      <c r="U2337" s="236"/>
      <c r="V2337" s="239"/>
      <c r="W2337" s="239"/>
      <c r="X2337" s="239"/>
      <c r="Y2337" s="236"/>
      <c r="Z2337" s="236"/>
      <c r="AA2337" s="236"/>
      <c r="AB2337" s="234"/>
      <c r="AC2337" s="234"/>
      <c r="AD2337" s="239"/>
      <c r="AE2337" s="239"/>
      <c r="AF2337" s="239"/>
      <c r="AG2337" s="236"/>
      <c r="AH2337" s="236"/>
      <c r="AI2337" s="236"/>
      <c r="AJ2337" s="239"/>
      <c r="AK2337" s="239"/>
      <c r="AL2337" s="239"/>
      <c r="AM2337" s="236"/>
      <c r="AN2337" s="236"/>
      <c r="AO2337" s="236"/>
      <c r="AP2337" s="239"/>
      <c r="AQ2337" s="239"/>
      <c r="AR2337" s="239"/>
      <c r="AS2337" s="236"/>
      <c r="AT2337" s="236"/>
      <c r="AU2337" s="236"/>
      <c r="AV2337" s="239"/>
      <c r="AW2337" s="239"/>
      <c r="AX2337" s="239"/>
      <c r="AY2337" s="236"/>
      <c r="AZ2337" s="236"/>
      <c r="BA2337" s="236"/>
      <c r="BB2337" s="239"/>
      <c r="BC2337" s="239"/>
      <c r="BD2337" s="239"/>
      <c r="BE2337" s="236"/>
      <c r="BF2337" s="236"/>
      <c r="BG2337" s="236"/>
      <c r="BH2337" s="239"/>
      <c r="BI2337" s="239"/>
      <c r="BJ2337" s="239"/>
    </row>
    <row r="2338" spans="2:62" hidden="1" x14ac:dyDescent="0.3">
      <c r="B2338" s="1" t="str">
        <f>IF($C$4=$C$1332,P2338,IF($C$4=$C$1333,S2338,IF($C$4=$C$1334,V2338,IF($C$4=$C$1335,Y2338,IF($C$4=$C$1336,AD2338,IF($C$4=$C$1337,AG2338,IF($C$4=$C$1338,AJ2338,IF($C$4=$C$1339,AM2338,IF($C$4=$C$1340,AP2338,IF($C$4=$C$1341,AS2338,""))))))))))</f>
        <v xml:space="preserve">Excellent when your success story fits perfectly with what the job description requires. </v>
      </c>
      <c r="F2338" s="86" t="str">
        <f>IF($C$4=$C$1332,Q2338,IF($C$4=$C$1333,T2338,IF($C$4=$C$1334,W2338,IF($C$4=$C$1335,Z2338,IF($C$4=$C$1336,AE2338,IF($C$4=$C$1337,AH2338,IF($C$4=$C$1338,AK2338,IF($C$4=$C$1339,AN2338,IF($C$4=$C$1340,AQ2338,IF($C$4=$C$1341,AT2338,""))))))))))</f>
        <v xml:space="preserve">Great when giving a success story they can easily believe you accomplished. </v>
      </c>
      <c r="J2338" s="86" t="str">
        <f>IF($C$4=$C$1332,R2338,IF($C$4=$C$1333,U2338,IF($C$4=$C$1334,X2338,IF($C$4=$C$1335,AA2338,IF($C$4=$C$1336,AF2338,IF($C$4=$C$1337,AI2338,IF($C$4=$C$1338,AL2338,IF($C$4=$C$1339,AO2338,IF($C$4=$C$1340,AR2338,IF($C$4=$C$1341,AU2338,""))))))))))</f>
        <v xml:space="preserve">Great when your success story fits exactly what the job description requires of you. </v>
      </c>
      <c r="P2338" s="233" t="s">
        <v>1100</v>
      </c>
      <c r="Q2338" s="233" t="s">
        <v>1101</v>
      </c>
      <c r="R2338" s="233" t="s">
        <v>1102</v>
      </c>
      <c r="V2338" s="233"/>
      <c r="W2338" s="233"/>
      <c r="X2338" s="233"/>
      <c r="AB2338" s="234"/>
      <c r="AC2338" s="234"/>
      <c r="AD2338" s="233"/>
      <c r="AE2338" s="233"/>
      <c r="AF2338" s="233"/>
      <c r="AJ2338" s="233"/>
      <c r="AK2338" s="233"/>
      <c r="AL2338" s="233"/>
      <c r="AP2338" s="233"/>
      <c r="AQ2338" s="233"/>
      <c r="AR2338" s="233"/>
      <c r="AV2338" s="233"/>
      <c r="AW2338" s="233"/>
      <c r="AX2338" s="233"/>
      <c r="BB2338" s="233"/>
      <c r="BC2338" s="233"/>
      <c r="BD2338" s="233"/>
      <c r="BH2338" s="233"/>
      <c r="BI2338" s="233"/>
      <c r="BJ2338" s="233"/>
    </row>
    <row r="2339" spans="2:62" hidden="1" x14ac:dyDescent="0.3">
      <c r="B2339" s="1" t="str">
        <f>IF($C$4=$C$1332,P2339,IF($C$4=$C$1333,S2339,IF($C$4=$C$1334,V2339,IF($C$4=$C$1335,Y2339,IF($C$4=$C$1336,AD2339,IF($C$4=$C$1337,AG2339,IF($C$4=$C$1338,AJ2339,IF($C$4=$C$1339,AM2339,IF($C$4=$C$1340,AP2339,IF($C$4=$C$1341,AS2339,""))))))))))</f>
        <v xml:space="preserve">Good when your achievement matches what the job description seeks. </v>
      </c>
      <c r="F2339" s="86" t="str">
        <f>IF($C$4=$C$1332,Q2339,IF($C$4=$C$1333,T2339,IF($C$4=$C$1334,W2339,IF($C$4=$C$1335,Z2339,IF($C$4=$C$1336,AE2339,IF($C$4=$C$1337,AH2339,IF($C$4=$C$1338,AK2339,IF($C$4=$C$1339,AN2339,IF($C$4=$C$1340,AQ2339,IF($C$4=$C$1341,AT2339,""))))))))))</f>
        <v xml:space="preserve">Good when giving a success story they trust you actually did. </v>
      </c>
      <c r="J2339" s="86" t="str">
        <f>IF($C$4=$C$1332,R2339,IF($C$4=$C$1333,U2339,IF($C$4=$C$1334,X2339,IF($C$4=$C$1335,AA2339,IF($C$4=$C$1336,AF2339,IF($C$4=$C$1337,AI2339,IF($C$4=$C$1338,AL2339,IF($C$4=$C$1339,AO2339,IF($C$4=$C$1340,AR2339,IF($C$4=$C$1341,AU2339,""))))))))))</f>
        <v xml:space="preserve">Good when your success story address most of what the job description seeks. </v>
      </c>
      <c r="P2339" s="233" t="s">
        <v>1103</v>
      </c>
      <c r="Q2339" s="233" t="s">
        <v>1104</v>
      </c>
      <c r="R2339" s="233" t="s">
        <v>1105</v>
      </c>
      <c r="V2339" s="233"/>
      <c r="W2339" s="233"/>
      <c r="X2339" s="233"/>
      <c r="AB2339" s="234"/>
      <c r="AC2339" s="234"/>
      <c r="AD2339" s="233"/>
      <c r="AE2339" s="233"/>
      <c r="AF2339" s="233"/>
      <c r="AJ2339" s="233"/>
      <c r="AK2339" s="233"/>
      <c r="AL2339" s="233"/>
      <c r="AP2339" s="233"/>
      <c r="AQ2339" s="233"/>
      <c r="AR2339" s="233"/>
      <c r="AV2339" s="233"/>
      <c r="AW2339" s="233"/>
      <c r="AX2339" s="233"/>
      <c r="BB2339" s="233"/>
      <c r="BC2339" s="233"/>
      <c r="BD2339" s="233"/>
      <c r="BH2339" s="233"/>
      <c r="BI2339" s="233"/>
      <c r="BJ2339" s="233"/>
    </row>
    <row r="2340" spans="2:62" hidden="1" x14ac:dyDescent="0.3">
      <c r="B2340" s="1" t="str">
        <f>IF($C$4=$C$1332,P2340,IF($C$4=$C$1333,S2340,IF($C$4=$C$1334,V2340,IF($C$4=$C$1335,Y2340,IF($C$4=$C$1336,AD2340,IF($C$4=$C$1337,AG2340,IF($C$4=$C$1338,AJ2340,IF($C$4=$C$1339,AM2340,IF($C$4=$C$1340,AP2340,IF($C$4=$C$1341,AS2340,""))))))))))</f>
        <v xml:space="preserve">Okay when your success shows your capability, but fit it to what the job requires. </v>
      </c>
      <c r="F2340" s="86" t="str">
        <f>IF($C$4=$C$1332,Q2340,IF($C$4=$C$1333,T2340,IF($C$4=$C$1334,W2340,IF($C$4=$C$1335,Z2340,IF($C$4=$C$1336,AE2340,IF($C$4=$C$1337,AH2340,IF($C$4=$C$1338,AK2340,IF($C$4=$C$1339,AN2340,IF($C$4=$C$1340,AQ2340,IF($C$4=$C$1341,AT2340,""))))))))))</f>
        <v xml:space="preserve">Try to add details that helps them to see you reach this accomplishment. </v>
      </c>
      <c r="J2340" s="86" t="str">
        <f>IF($C$4=$C$1332,R2340,IF($C$4=$C$1333,U2340,IF($C$4=$C$1334,X2340,IF($C$4=$C$1335,AA2340,IF($C$4=$C$1336,AF2340,IF($C$4=$C$1337,AI2340,IF($C$4=$C$1338,AL2340,IF($C$4=$C$1339,AO2340,IF($C$4=$C$1340,AR2340,IF($C$4=$C$1341,AU2340,""))))))))))</f>
        <v xml:space="preserve">Try to give more details to help them visualize your accomplishment. </v>
      </c>
      <c r="P2340" s="233" t="s">
        <v>1106</v>
      </c>
      <c r="Q2340" s="233" t="s">
        <v>1107</v>
      </c>
      <c r="R2340" s="233" t="s">
        <v>1108</v>
      </c>
      <c r="V2340" s="233"/>
      <c r="W2340" s="233"/>
      <c r="X2340" s="233"/>
      <c r="AB2340" s="234"/>
      <c r="AC2340" s="234"/>
      <c r="AD2340" s="233"/>
      <c r="AE2340" s="233"/>
      <c r="AF2340" s="233"/>
      <c r="AJ2340" s="233"/>
      <c r="AK2340" s="233"/>
      <c r="AL2340" s="233"/>
      <c r="AP2340" s="233"/>
      <c r="AQ2340" s="233"/>
      <c r="AR2340" s="233"/>
      <c r="AV2340" s="233"/>
      <c r="AW2340" s="233"/>
      <c r="AX2340" s="233"/>
      <c r="BB2340" s="233"/>
      <c r="BC2340" s="233"/>
      <c r="BD2340" s="233"/>
      <c r="BH2340" s="233"/>
      <c r="BI2340" s="233"/>
      <c r="BJ2340" s="233"/>
    </row>
    <row r="2341" spans="2:62" hidden="1" x14ac:dyDescent="0.3">
      <c r="B2341" s="1" t="str">
        <f>IF($C$4=$C$1332,P2341,IF($C$4=$C$1333,S2341,IF($C$4=$C$1334,V2341,IF($C$4=$C$1335,Y2341,IF($C$4=$C$1336,AD2341,IF($C$4=$C$1337,AG2341,IF($C$4=$C$1338,AJ2341,IF($C$4=$C$1339,AM2341,IF($C$4=$C$1340,AP2341,IF($C$4=$C$1341,AS2341,""))))))))))</f>
        <v xml:space="preserve">Poor if your achievement is irrelevant to the job requirements. </v>
      </c>
      <c r="F2341" s="86" t="str">
        <f>IF($C$4=$C$1332,Q2341,IF($C$4=$C$1333,T2341,IF($C$4=$C$1334,W2341,IF($C$4=$C$1335,Z2341,IF($C$4=$C$1336,AE2341,IF($C$4=$C$1337,AH2341,IF($C$4=$C$1338,AK2341,IF($C$4=$C$1339,AN2341,IF($C$4=$C$1340,AQ2341,IF($C$4=$C$1341,AT2341,""))))))))))</f>
        <v xml:space="preserve">Make sure your success story has enough to make it believable. </v>
      </c>
      <c r="J2341" s="86" t="str">
        <f>IF($C$4=$C$1332,R2341,IF($C$4=$C$1333,U2341,IF($C$4=$C$1334,X2341,IF($C$4=$C$1335,AA2341,IF($C$4=$C$1336,AF2341,IF($C$4=$C$1337,AI2341,IF($C$4=$C$1338,AL2341,IF($C$4=$C$1339,AO2341,IF($C$4=$C$1340,AR2341,IF($C$4=$C$1341,AU2341,""))))))))))</f>
        <v xml:space="preserve">You might want to use a different success story. </v>
      </c>
      <c r="P2341" s="233" t="s">
        <v>1109</v>
      </c>
      <c r="Q2341" s="233" t="s">
        <v>1110</v>
      </c>
      <c r="R2341" s="233" t="s">
        <v>1111</v>
      </c>
      <c r="V2341" s="233"/>
      <c r="W2341" s="233"/>
      <c r="X2341" s="233"/>
      <c r="AB2341" s="234"/>
      <c r="AC2341" s="234"/>
      <c r="AD2341" s="233"/>
      <c r="AE2341" s="233"/>
      <c r="AF2341" s="233"/>
      <c r="AJ2341" s="233"/>
      <c r="AK2341" s="233"/>
      <c r="AL2341" s="233"/>
      <c r="AP2341" s="233"/>
      <c r="AQ2341" s="233"/>
      <c r="AR2341" s="233"/>
      <c r="AV2341" s="233"/>
      <c r="AW2341" s="233"/>
      <c r="AX2341" s="233"/>
      <c r="BB2341" s="233"/>
      <c r="BC2341" s="233"/>
      <c r="BD2341" s="233"/>
      <c r="BH2341" s="233"/>
      <c r="BI2341" s="233"/>
      <c r="BJ2341" s="233"/>
    </row>
    <row r="2342" spans="2:62" ht="15.5" hidden="1" x14ac:dyDescent="0.3">
      <c r="B2342" s="223" t="s">
        <v>41</v>
      </c>
      <c r="C2342" s="224">
        <f>IF(OR(B455=$B$2290,F455=$F$2290,J455=$J$2290),0,1)</f>
        <v>0</v>
      </c>
      <c r="D2342" s="225"/>
      <c r="E2342" s="225"/>
      <c r="F2342" s="225">
        <f>IF(B455=$B$2291,1,IF(B455=$B$2292,0.75,IF(B455=$B$2293,0.5,IF(B455=$B$2294,0.25,0))))</f>
        <v>0</v>
      </c>
      <c r="G2342" s="225">
        <f>IF(F455=$F$2291,1,IF(F455=$F$2292,0.75,IF(F455=$F$2293,0.5,IF(F455=$F$2294,0.25,0))))</f>
        <v>0</v>
      </c>
      <c r="H2342" s="225">
        <f>IF(J455=$J$2291,1,IF(J455=$J$2292,0.75,IF(J455=$J$2293,0.5,IF(J455=$J$2294,0.25,0))))</f>
        <v>0</v>
      </c>
      <c r="I2342" s="225"/>
      <c r="J2342" s="226">
        <f>(F2342+G2342+H2342)/3</f>
        <v>0</v>
      </c>
      <c r="K2342" s="225"/>
      <c r="L2342" s="225"/>
      <c r="M2342" s="225"/>
    </row>
    <row r="2343" spans="2:62" hidden="1" x14ac:dyDescent="0.3"/>
    <row r="2344" spans="2:62" hidden="1" x14ac:dyDescent="0.3">
      <c r="B2344" s="48" t="str">
        <f>IF(B455=B$2291,B2347,IF(B455=B$2292,B2348,IF(B455=B$2293,B2349,IF(B455=B$2294,B2350,""))))</f>
        <v/>
      </c>
      <c r="C2344" s="48"/>
      <c r="D2344" s="48"/>
      <c r="E2344" s="48"/>
      <c r="F2344" s="48" t="str">
        <f>IF(F455=F$2291,F2347,IF(F455=F$2292,F2348,IF(F455=F$2293,F2349,IF(F455=F$2294,F2350,""))))</f>
        <v/>
      </c>
      <c r="G2344" s="48"/>
      <c r="H2344" s="228"/>
      <c r="I2344" s="48"/>
      <c r="J2344" s="167" t="str">
        <f>IF(J455=J$2291,J2347,IF(J455=J$2292,J2348,IF(J455=J$2293,J2349,IF(J455=J$2294,J2350,""))))</f>
        <v/>
      </c>
      <c r="K2344" s="48"/>
      <c r="L2344" s="48"/>
      <c r="M2344" s="48"/>
      <c r="P2344" s="1" t="str">
        <f>CONCATENATE(B2344,F2344,J2344,B2345,F2345,J2345)</f>
        <v/>
      </c>
    </row>
    <row r="2345" spans="2:62" hidden="1" x14ac:dyDescent="0.3">
      <c r="B2345" s="230" t="str">
        <f>IF(B455=$B$2290,"","Schedule a session with me to get immediate feedback. ")</f>
        <v/>
      </c>
      <c r="C2345" s="230"/>
      <c r="D2345" s="230"/>
      <c r="E2345" s="230"/>
      <c r="F2345" s="230" t="str">
        <f>IF(F455=$F$2290,"","Get tips specific to your answers and applied position. ")</f>
        <v/>
      </c>
      <c r="G2345" s="230"/>
      <c r="H2345" s="231"/>
      <c r="I2345" s="230"/>
      <c r="J2345" s="230" t="str">
        <f>IF(J455=$J$2290,"","I can help you practice to perfect your competitive answer. ")</f>
        <v/>
      </c>
      <c r="K2345" s="230"/>
      <c r="L2345" s="230"/>
      <c r="M2345" s="230"/>
      <c r="P2345" s="232" t="s">
        <v>588</v>
      </c>
      <c r="Q2345" s="233"/>
      <c r="R2345" s="233"/>
      <c r="S2345" s="48" t="s">
        <v>589</v>
      </c>
      <c r="V2345" s="232" t="s">
        <v>590</v>
      </c>
      <c r="W2345" s="233"/>
      <c r="X2345" s="233"/>
      <c r="Y2345" s="48" t="s">
        <v>1052</v>
      </c>
      <c r="AB2345" s="234"/>
      <c r="AC2345" s="234"/>
      <c r="AD2345" s="232" t="s">
        <v>1053</v>
      </c>
      <c r="AE2345" s="233"/>
      <c r="AF2345" s="233"/>
      <c r="AG2345" s="48" t="s">
        <v>1054</v>
      </c>
      <c r="AJ2345" s="232" t="s">
        <v>1055</v>
      </c>
      <c r="AK2345" s="233"/>
      <c r="AL2345" s="233"/>
      <c r="AM2345" s="48" t="s">
        <v>595</v>
      </c>
      <c r="AP2345" s="232" t="s">
        <v>1056</v>
      </c>
      <c r="AQ2345" s="233"/>
      <c r="AR2345" s="233"/>
      <c r="AS2345" s="48" t="s">
        <v>1057</v>
      </c>
      <c r="AV2345" s="235" t="s">
        <v>1058</v>
      </c>
      <c r="AW2345" s="233"/>
      <c r="AX2345" s="233"/>
      <c r="AY2345" s="48" t="s">
        <v>1059</v>
      </c>
      <c r="BB2345" s="232" t="s">
        <v>1060</v>
      </c>
      <c r="BC2345" s="233"/>
      <c r="BD2345" s="233"/>
      <c r="BE2345" s="48" t="s">
        <v>1061</v>
      </c>
      <c r="BH2345" s="232" t="s">
        <v>1062</v>
      </c>
      <c r="BI2345" s="233"/>
      <c r="BJ2345" s="233"/>
    </row>
    <row r="2346" spans="2:62" hidden="1" x14ac:dyDescent="0.3">
      <c r="B2346" s="240" t="str">
        <f>IF($C$4=$C$1332,P2346,IF($C$4=$C$1333,S2346,IF($C$4=$C$1334,V2346,IF($C$4=$C$1335,Y2346,IF($C$4=$C$1336,AD2346,IF($C$4=$C$1337,AG2346,IF($C$4=$C$1338,AJ2346,IF($C$4=$C$1339,AM2346,IF($C$4=$C$1340,AP2346,IF($C$4=$C$1341,AS2346,""))))))))))</f>
        <v>TIP</v>
      </c>
      <c r="C2346" s="230"/>
      <c r="D2346" s="230"/>
      <c r="E2346" s="230"/>
      <c r="F2346" s="241" t="str">
        <f>IF($C$4=$C$1332,Q2346,IF($C$4=$C$1333,T2346,IF($C$4=$C$1334,W2346,IF($C$4=$C$1335,Z2346,IF($C$4=$C$1336,AE2346,IF($C$4=$C$1337,AH2346,IF($C$4=$C$1338,AK2346,IF($C$4=$C$1339,AN2346,IF($C$4=$C$1340,AQ2346,IF($C$4=$C$1341,AT2346,""))))))))))</f>
        <v>TIP</v>
      </c>
      <c r="G2346" s="230"/>
      <c r="H2346" s="231"/>
      <c r="I2346" s="230"/>
      <c r="J2346" s="241" t="str">
        <f>IF($C$4=$C$1332,R2346,IF($C$4=$C$1333,U2346,IF($C$4=$C$1334,X2346,IF($C$4=$C$1335,AA2346,IF($C$4=$C$1336,AF2346,IF($C$4=$C$1337,AI2346,IF($C$4=$C$1338,AL2346,IF($C$4=$C$1339,AO2346,IF($C$4=$C$1340,AR2346,IF($C$4=$C$1341,AU2346,""))))))))))</f>
        <v>TIP</v>
      </c>
      <c r="K2346" s="230"/>
      <c r="L2346" s="230"/>
      <c r="M2346" s="230"/>
      <c r="P2346" s="239" t="s">
        <v>1091</v>
      </c>
      <c r="Q2346" s="239" t="s">
        <v>1091</v>
      </c>
      <c r="R2346" s="239" t="s">
        <v>1091</v>
      </c>
      <c r="S2346" s="236"/>
      <c r="T2346" s="236"/>
      <c r="U2346" s="236"/>
      <c r="V2346" s="239"/>
      <c r="W2346" s="239"/>
      <c r="X2346" s="239"/>
      <c r="Y2346" s="236"/>
      <c r="Z2346" s="236"/>
      <c r="AA2346" s="236"/>
      <c r="AB2346" s="234"/>
      <c r="AC2346" s="234"/>
      <c r="AD2346" s="239"/>
      <c r="AE2346" s="239"/>
      <c r="AF2346" s="239"/>
      <c r="AG2346" s="236"/>
      <c r="AH2346" s="236"/>
      <c r="AI2346" s="236"/>
      <c r="AJ2346" s="239"/>
      <c r="AK2346" s="239"/>
      <c r="AL2346" s="239"/>
      <c r="AM2346" s="236"/>
      <c r="AN2346" s="236"/>
      <c r="AO2346" s="236"/>
      <c r="AP2346" s="239"/>
      <c r="AQ2346" s="239"/>
      <c r="AR2346" s="239"/>
      <c r="AS2346" s="236"/>
      <c r="AT2346" s="236"/>
      <c r="AU2346" s="236"/>
      <c r="AV2346" s="239"/>
      <c r="AW2346" s="239"/>
      <c r="AX2346" s="239"/>
      <c r="AY2346" s="236"/>
      <c r="AZ2346" s="236"/>
      <c r="BA2346" s="236"/>
      <c r="BB2346" s="239"/>
      <c r="BC2346" s="239"/>
      <c r="BD2346" s="239"/>
      <c r="BE2346" s="236"/>
      <c r="BF2346" s="236"/>
      <c r="BG2346" s="236"/>
      <c r="BH2346" s="239"/>
      <c r="BI2346" s="239"/>
      <c r="BJ2346" s="239"/>
    </row>
    <row r="2347" spans="2:62" hidden="1" x14ac:dyDescent="0.3">
      <c r="B2347" s="1" t="str">
        <f>IF($C$4=$C$1332,P2347,IF($C$4=$C$1333,S2347,IF($C$4=$C$1334,V2347,IF($C$4=$C$1335,Y2347,IF($C$4=$C$1336,AD2347,IF($C$4=$C$1337,AG2347,IF($C$4=$C$1338,AJ2347,IF($C$4=$C$1339,AM2347,IF($C$4=$C$1340,AP2347,IF($C$4=$C$1341,AS2347,""))))))))))</f>
        <v xml:space="preserve">Excellent when learning from your mistake shows you are now going to a better worker. </v>
      </c>
      <c r="F2347" s="86" t="str">
        <f>IF($C$4=$C$1332,Q2347,IF($C$4=$C$1333,T2347,IF($C$4=$C$1334,W2347,IF($C$4=$C$1335,Z2347,IF($C$4=$C$1336,AE2347,IF($C$4=$C$1337,AH2347,IF($C$4=$C$1338,AK2347,IF($C$4=$C$1339,AN2347,IF($C$4=$C$1340,AQ2347,IF($C$4=$C$1341,AT2347,""))))))))))</f>
        <v xml:space="preserve">Great when they can easily believe you learned something valuable from the mistake. </v>
      </c>
      <c r="J2347" s="86" t="str">
        <f>IF($C$4=$C$1332,R2347,IF($C$4=$C$1333,U2347,IF($C$4=$C$1334,X2347,IF($C$4=$C$1335,AA2347,IF($C$4=$C$1336,AF2347,IF($C$4=$C$1337,AI2347,IF($C$4=$C$1338,AL2347,IF($C$4=$C$1339,AO2347,IF($C$4=$C$1340,AR2347,IF($C$4=$C$1341,AU2347,""))))))))))</f>
        <v xml:space="preserve">Great when you provide specific improvements after learning from your mistake. </v>
      </c>
      <c r="P2347" s="233" t="str">
        <f>CONCATENATE("Excellent when learning from your mistake shows you are now going to a better ",IF($E$100="","worker",$E$100),". ")</f>
        <v xml:space="preserve">Excellent when learning from your mistake shows you are now going to a better worker. </v>
      </c>
      <c r="Q2347" s="233" t="s">
        <v>1112</v>
      </c>
      <c r="R2347" s="233" t="s">
        <v>1113</v>
      </c>
      <c r="V2347" s="233"/>
      <c r="W2347" s="233"/>
      <c r="X2347" s="233"/>
      <c r="AB2347" s="234"/>
      <c r="AC2347" s="234"/>
      <c r="AD2347" s="233"/>
      <c r="AE2347" s="233"/>
      <c r="AF2347" s="233"/>
      <c r="AJ2347" s="233"/>
      <c r="AK2347" s="233"/>
      <c r="AL2347" s="233"/>
      <c r="AP2347" s="233"/>
      <c r="AQ2347" s="233"/>
      <c r="AR2347" s="233"/>
      <c r="AV2347" s="233"/>
      <c r="AW2347" s="233"/>
      <c r="AX2347" s="233"/>
      <c r="BB2347" s="233"/>
      <c r="BC2347" s="233"/>
      <c r="BD2347" s="233"/>
      <c r="BH2347" s="233"/>
      <c r="BI2347" s="233"/>
      <c r="BJ2347" s="233"/>
    </row>
    <row r="2348" spans="2:62" hidden="1" x14ac:dyDescent="0.3">
      <c r="B2348" s="1" t="str">
        <f>IF($C$4=$C$1332,P2348,IF($C$4=$C$1333,S2348,IF($C$4=$C$1334,V2348,IF($C$4=$C$1335,Y2348,IF($C$4=$C$1336,AD2348,IF($C$4=$C$1337,AG2348,IF($C$4=$C$1338,AJ2348,IF($C$4=$C$1339,AM2348,IF($C$4=$C$1340,AP2348,IF($C$4=$C$1341,AS2348,""))))))))))</f>
        <v xml:space="preserve">Good when learning from your mistake improves your reliability as a worker. </v>
      </c>
      <c r="F2348" s="86" t="str">
        <f>IF($C$4=$C$1332,Q2348,IF($C$4=$C$1333,T2348,IF($C$4=$C$1334,W2348,IF($C$4=$C$1335,Z2348,IF($C$4=$C$1336,AE2348,IF($C$4=$C$1337,AH2348,IF($C$4=$C$1338,AK2348,IF($C$4=$C$1339,AN2348,IF($C$4=$C$1340,AQ2348,IF($C$4=$C$1341,AT2348,""))))))))))</f>
        <v xml:space="preserve">Good when you are easily believed to have learned something from the mistake. </v>
      </c>
      <c r="J2348" s="86" t="str">
        <f>IF($C$4=$C$1332,R2348,IF($C$4=$C$1333,U2348,IF($C$4=$C$1334,X2348,IF($C$4=$C$1335,AA2348,IF($C$4=$C$1336,AF2348,IF($C$4=$C$1337,AI2348,IF($C$4=$C$1338,AL2348,IF($C$4=$C$1339,AO2348,IF($C$4=$C$1340,AR2348,IF($C$4=$C$1341,AU2348,""))))))))))</f>
        <v xml:space="preserve">Good when you can be specific about some improvements you have learned. </v>
      </c>
      <c r="P2348" s="233" t="str">
        <f>CONCATENATE("Good when learning from your mistake improves your reliability as a ",IF($E$100="","worker",$E$100),". ")</f>
        <v xml:space="preserve">Good when learning from your mistake improves your reliability as a worker. </v>
      </c>
      <c r="Q2348" s="233" t="s">
        <v>1114</v>
      </c>
      <c r="R2348" s="233" t="s">
        <v>1115</v>
      </c>
      <c r="V2348" s="233"/>
      <c r="W2348" s="233"/>
      <c r="X2348" s="233"/>
      <c r="AB2348" s="234"/>
      <c r="AC2348" s="234"/>
      <c r="AD2348" s="233"/>
      <c r="AE2348" s="233"/>
      <c r="AF2348" s="233"/>
      <c r="AJ2348" s="233"/>
      <c r="AK2348" s="233"/>
      <c r="AL2348" s="233"/>
      <c r="AP2348" s="233"/>
      <c r="AQ2348" s="233"/>
      <c r="AR2348" s="233"/>
      <c r="AV2348" s="233"/>
      <c r="AW2348" s="233"/>
      <c r="AX2348" s="233"/>
      <c r="BB2348" s="233"/>
      <c r="BC2348" s="233"/>
      <c r="BD2348" s="233"/>
      <c r="BH2348" s="233"/>
      <c r="BI2348" s="233"/>
      <c r="BJ2348" s="233"/>
    </row>
    <row r="2349" spans="2:62" hidden="1" x14ac:dyDescent="0.3">
      <c r="B2349" s="1" t="str">
        <f>IF($C$4=$C$1332,P2349,IF($C$4=$C$1333,S2349,IF($C$4=$C$1334,V2349,IF($C$4=$C$1335,Y2349,IF($C$4=$C$1336,AD2349,IF($C$4=$C$1337,AG2349,IF($C$4=$C$1338,AJ2349,IF($C$4=$C$1339,AM2349,IF($C$4=$C$1340,AP2349,IF($C$4=$C$1341,AS2349,""))))))))))</f>
        <v xml:space="preserve">Okay to be honest about a mistake, but how does it prove you will be a better worker? </v>
      </c>
      <c r="F2349" s="86" t="str">
        <f>IF($C$4=$C$1332,Q2349,IF($C$4=$C$1333,T2349,IF($C$4=$C$1334,W2349,IF($C$4=$C$1335,Z2349,IF($C$4=$C$1336,AE2349,IF($C$4=$C$1337,AH2349,IF($C$4=$C$1338,AK2349,IF($C$4=$C$1339,AN2349,IF($C$4=$C$1340,AQ2349,IF($C$4=$C$1341,AT2349,""))))))))))</f>
        <v xml:space="preserve">Okay when you show some improvement, but try to demonstrate more of what you learned from the mistake. </v>
      </c>
      <c r="J2349" s="86" t="str">
        <f>IF($C$4=$C$1332,R2349,IF($C$4=$C$1333,U2349,IF($C$4=$C$1334,X2349,IF($C$4=$C$1335,AA2349,IF($C$4=$C$1336,AF2349,IF($C$4=$C$1337,AI2349,IF($C$4=$C$1338,AL2349,IF($C$4=$C$1339,AO2349,IF($C$4=$C$1340,AR2349,IF($C$4=$C$1341,AU2349,""))))))))))</f>
        <v xml:space="preserve">Okay you admit to a mistake, but try to focus more on specifics you learned from it. </v>
      </c>
      <c r="P2349" s="233" t="str">
        <f>CONCATENATE("Okay to be honest about a mistake, but how does it prove you will be a better ",IF($E$100="","worker",$E$100),"? ")</f>
        <v xml:space="preserve">Okay to be honest about a mistake, but how does it prove you will be a better worker? </v>
      </c>
      <c r="Q2349" s="233" t="s">
        <v>1116</v>
      </c>
      <c r="R2349" s="233" t="s">
        <v>1117</v>
      </c>
      <c r="V2349" s="233"/>
      <c r="W2349" s="233"/>
      <c r="X2349" s="233"/>
      <c r="AB2349" s="234"/>
      <c r="AC2349" s="234"/>
      <c r="AD2349" s="233"/>
      <c r="AE2349" s="233"/>
      <c r="AF2349" s="233"/>
      <c r="AJ2349" s="233"/>
      <c r="AK2349" s="233"/>
      <c r="AL2349" s="233"/>
      <c r="AP2349" s="233"/>
      <c r="AQ2349" s="233"/>
      <c r="AR2349" s="233"/>
      <c r="AV2349" s="233"/>
      <c r="AW2349" s="233"/>
      <c r="AX2349" s="233"/>
      <c r="BB2349" s="233"/>
      <c r="BC2349" s="233"/>
      <c r="BD2349" s="233"/>
      <c r="BH2349" s="233"/>
      <c r="BI2349" s="233"/>
      <c r="BJ2349" s="233"/>
    </row>
    <row r="2350" spans="2:62" hidden="1" x14ac:dyDescent="0.3">
      <c r="B2350" s="1" t="str">
        <f>IF($C$4=$C$1332,P2350,IF($C$4=$C$1333,S2350,IF($C$4=$C$1334,V2350,IF($C$4=$C$1335,Y2350,IF($C$4=$C$1336,AD2350,IF($C$4=$C$1337,AG2350,IF($C$4=$C$1338,AJ2350,IF($C$4=$C$1339,AM2350,IF($C$4=$C$1340,AP2350,IF($C$4=$C$1341,AS2350,""))))))))))</f>
        <v xml:space="preserve">Find some improvement that shows you will be a better worker. </v>
      </c>
      <c r="F2350" s="86" t="str">
        <f>IF($C$4=$C$1332,Q2350,IF($C$4=$C$1333,T2350,IF($C$4=$C$1334,W2350,IF($C$4=$C$1335,Z2350,IF($C$4=$C$1336,AE2350,IF($C$4=$C$1337,AH2350,IF($C$4=$C$1338,AK2350,IF($C$4=$C$1339,AN2350,IF($C$4=$C$1340,AQ2350,IF($C$4=$C$1341,AT2350,""))))))))))</f>
        <v xml:space="preserve">Poor if you cannot convice them that you learned something valuable from the mistake. </v>
      </c>
      <c r="J2350" s="86" t="str">
        <f>IF($C$4=$C$1332,R2350,IF($C$4=$C$1333,U2350,IF($C$4=$C$1334,X2350,IF($C$4=$C$1335,AA2350,IF($C$4=$C$1336,AF2350,IF($C$4=$C$1337,AI2350,IF($C$4=$C$1338,AL2350,IF($C$4=$C$1339,AO2350,IF($C$4=$C$1340,AR2350,IF($C$4=$C$1341,AU2350,""))))))))))</f>
        <v xml:space="preserve">Poor if you avoid being specific enough to trust you learn from your mistakes. </v>
      </c>
      <c r="P2350" s="233" t="str">
        <f>CONCATENATE("Find some improvement that shows you will be a better ",IF($E$100="","worker",$E$100),". ")</f>
        <v xml:space="preserve">Find some improvement that shows you will be a better worker. </v>
      </c>
      <c r="Q2350" s="233" t="s">
        <v>1118</v>
      </c>
      <c r="R2350" s="233" t="s">
        <v>1119</v>
      </c>
      <c r="V2350" s="233"/>
      <c r="W2350" s="233"/>
      <c r="X2350" s="233"/>
      <c r="AB2350" s="234"/>
      <c r="AC2350" s="234"/>
      <c r="AD2350" s="233"/>
      <c r="AE2350" s="233"/>
      <c r="AF2350" s="233"/>
      <c r="AJ2350" s="233"/>
      <c r="AK2350" s="233"/>
      <c r="AL2350" s="233"/>
      <c r="AP2350" s="233"/>
      <c r="AQ2350" s="233"/>
      <c r="AR2350" s="233"/>
      <c r="AV2350" s="233"/>
      <c r="AW2350" s="233"/>
      <c r="AX2350" s="233"/>
      <c r="BB2350" s="233"/>
      <c r="BC2350" s="233"/>
      <c r="BD2350" s="233"/>
      <c r="BH2350" s="233"/>
      <c r="BI2350" s="233"/>
      <c r="BJ2350" s="233"/>
    </row>
    <row r="2351" spans="2:62" ht="15.5" hidden="1" x14ac:dyDescent="0.3">
      <c r="B2351" s="223" t="s">
        <v>42</v>
      </c>
      <c r="C2351" s="224">
        <f>IF(OR(B492=$B$2290,F492=$F$2290,J492=$J$2290),0,1)</f>
        <v>0</v>
      </c>
      <c r="D2351" s="225"/>
      <c r="E2351" s="225"/>
      <c r="F2351" s="225">
        <f>IF(B492=$B$2291,1,IF(B492=$B$2292,0.75,IF(B492=$B$2293,0.5,IF(B492=$B$2294,0.25,0))))</f>
        <v>0</v>
      </c>
      <c r="G2351" s="225">
        <f>IF(F492=$F$2291,1,IF(F492=$F$2292,0.75,IF(F492=$F$2293,0.5,IF(F492=$F$2294,0.25,0))))</f>
        <v>0</v>
      </c>
      <c r="H2351" s="225">
        <f>IF(J492=$J$2291,1,IF(J492=$J$2292,0.75,IF(J492=$J$2293,0.5,IF(J492=$J$2294,0.25,0))))</f>
        <v>0</v>
      </c>
      <c r="I2351" s="225"/>
      <c r="J2351" s="226">
        <f>(F2351+G2351+H2351)/3</f>
        <v>0</v>
      </c>
      <c r="K2351" s="225"/>
      <c r="L2351" s="225"/>
      <c r="M2351" s="225"/>
    </row>
    <row r="2352" spans="2:62" hidden="1" x14ac:dyDescent="0.3"/>
    <row r="2353" spans="2:62" hidden="1" x14ac:dyDescent="0.3">
      <c r="B2353" s="48" t="str">
        <f>IF(B492=B$2291,B2356,IF(B492=B$2292,B2357,IF(B492=B$2293,B2358,IF(B492=B$2294,B2359,""))))</f>
        <v/>
      </c>
      <c r="C2353" s="48"/>
      <c r="D2353" s="48"/>
      <c r="E2353" s="48"/>
      <c r="F2353" s="48" t="str">
        <f>IF(F492=F$2291,F2356,IF(F492=F$2292,F2357,IF(F492=F$2293,F2358,IF(F492=F$2294,F2359,""))))</f>
        <v/>
      </c>
      <c r="G2353" s="48"/>
      <c r="H2353" s="228"/>
      <c r="I2353" s="48"/>
      <c r="J2353" s="48" t="str">
        <f>IF(J492=J$2291,J2356,IF(J492=J$2292,J2357,IF(J492=J$2293,J2358,IF(J492=J$2294,J2359,""))))</f>
        <v/>
      </c>
      <c r="K2353" s="48"/>
      <c r="L2353" s="48"/>
      <c r="M2353" s="48"/>
      <c r="P2353" s="1" t="str">
        <f>CONCATENATE(B2353,F2353,J2353,B2354,F2354,J2354)</f>
        <v/>
      </c>
    </row>
    <row r="2354" spans="2:62" hidden="1" x14ac:dyDescent="0.3">
      <c r="B2354" s="230" t="str">
        <f>IF(B492=$B$2290,"","Schedule a session with me to get immediate feedback. ")</f>
        <v/>
      </c>
      <c r="C2354" s="230"/>
      <c r="D2354" s="230"/>
      <c r="E2354" s="230"/>
      <c r="F2354" s="230" t="str">
        <f>IF(F492=$F$2290,"","Get tips specific to your answers and applied position. ")</f>
        <v/>
      </c>
      <c r="G2354" s="230"/>
      <c r="H2354" s="231"/>
      <c r="I2354" s="230"/>
      <c r="J2354" s="230" t="str">
        <f>IF(J492=$J$2290,"","I can help you practice to perfect your competitive answer. ")</f>
        <v/>
      </c>
      <c r="K2354" s="230"/>
      <c r="L2354" s="230"/>
      <c r="M2354" s="230"/>
      <c r="P2354" s="232" t="s">
        <v>588</v>
      </c>
      <c r="Q2354" s="233"/>
      <c r="R2354" s="233"/>
      <c r="S2354" s="48" t="s">
        <v>589</v>
      </c>
      <c r="V2354" s="232" t="s">
        <v>590</v>
      </c>
      <c r="W2354" s="233"/>
      <c r="X2354" s="233"/>
      <c r="Y2354" s="48" t="s">
        <v>1052</v>
      </c>
      <c r="AB2354" s="234"/>
      <c r="AC2354" s="234"/>
      <c r="AD2354" s="232" t="s">
        <v>1053</v>
      </c>
      <c r="AE2354" s="233"/>
      <c r="AF2354" s="233"/>
      <c r="AG2354" s="48" t="s">
        <v>1054</v>
      </c>
      <c r="AJ2354" s="232" t="s">
        <v>1055</v>
      </c>
      <c r="AK2354" s="233"/>
      <c r="AL2354" s="233"/>
      <c r="AM2354" s="48" t="s">
        <v>595</v>
      </c>
      <c r="AP2354" s="232" t="s">
        <v>1056</v>
      </c>
      <c r="AQ2354" s="233"/>
      <c r="AR2354" s="233"/>
      <c r="AS2354" s="48" t="s">
        <v>1057</v>
      </c>
      <c r="AV2354" s="235" t="s">
        <v>1058</v>
      </c>
      <c r="AW2354" s="233"/>
      <c r="AX2354" s="233"/>
      <c r="AY2354" s="48" t="s">
        <v>1059</v>
      </c>
      <c r="BB2354" s="232" t="s">
        <v>1060</v>
      </c>
      <c r="BC2354" s="233"/>
      <c r="BD2354" s="233"/>
      <c r="BE2354" s="48" t="s">
        <v>1061</v>
      </c>
      <c r="BH2354" s="232" t="s">
        <v>1062</v>
      </c>
      <c r="BI2354" s="233"/>
      <c r="BJ2354" s="233"/>
    </row>
    <row r="2355" spans="2:62" hidden="1" x14ac:dyDescent="0.3">
      <c r="B2355" s="240" t="str">
        <f>IF($C$4=$C$1332,P2355,IF($C$4=$C$1333,S2355,IF($C$4=$C$1334,V2355,IF($C$4=$C$1335,Y2355,IF($C$4=$C$1336,AD2355,IF($C$4=$C$1337,AG2355,IF($C$4=$C$1338,AJ2355,IF($C$4=$C$1339,AM2355,IF($C$4=$C$1340,AP2355,IF($C$4=$C$1341,AS2355,""))))))))))</f>
        <v>TIP</v>
      </c>
      <c r="C2355" s="230"/>
      <c r="D2355" s="230"/>
      <c r="E2355" s="230"/>
      <c r="F2355" s="241" t="str">
        <f>IF($C$4=$C$1332,Q2355,IF($C$4=$C$1333,T2355,IF($C$4=$C$1334,W2355,IF($C$4=$C$1335,Z2355,IF($C$4=$C$1336,AE2355,IF($C$4=$C$1337,AH2355,IF($C$4=$C$1338,AK2355,IF($C$4=$C$1339,AN2355,IF($C$4=$C$1340,AQ2355,IF($C$4=$C$1341,AT2355,""))))))))))</f>
        <v>TIP</v>
      </c>
      <c r="G2355" s="230"/>
      <c r="H2355" s="231"/>
      <c r="I2355" s="230"/>
      <c r="J2355" s="241" t="str">
        <f>IF($C$4=$C$1332,R2355,IF($C$4=$C$1333,U2355,IF($C$4=$C$1334,X2355,IF($C$4=$C$1335,AA2355,IF($C$4=$C$1336,AF2355,IF($C$4=$C$1337,AI2355,IF($C$4=$C$1338,AL2355,IF($C$4=$C$1339,AO2355,IF($C$4=$C$1340,AR2355,IF($C$4=$C$1341,AU2355,""))))))))))</f>
        <v>TIP</v>
      </c>
      <c r="K2355" s="230"/>
      <c r="L2355" s="230"/>
      <c r="M2355" s="230"/>
      <c r="P2355" s="239" t="s">
        <v>1091</v>
      </c>
      <c r="Q2355" s="239" t="s">
        <v>1091</v>
      </c>
      <c r="R2355" s="239" t="s">
        <v>1091</v>
      </c>
      <c r="S2355" s="236"/>
      <c r="T2355" s="236"/>
      <c r="U2355" s="236"/>
      <c r="V2355" s="239"/>
      <c r="W2355" s="239"/>
      <c r="X2355" s="239"/>
      <c r="Y2355" s="236"/>
      <c r="Z2355" s="236"/>
      <c r="AA2355" s="236"/>
      <c r="AB2355" s="234"/>
      <c r="AC2355" s="234"/>
      <c r="AD2355" s="239"/>
      <c r="AE2355" s="239"/>
      <c r="AF2355" s="239"/>
      <c r="AG2355" s="236"/>
      <c r="AH2355" s="236"/>
      <c r="AI2355" s="236"/>
      <c r="AJ2355" s="239"/>
      <c r="AK2355" s="239"/>
      <c r="AL2355" s="239"/>
      <c r="AM2355" s="236"/>
      <c r="AN2355" s="236"/>
      <c r="AO2355" s="236"/>
      <c r="AP2355" s="239"/>
      <c r="AQ2355" s="239"/>
      <c r="AR2355" s="239"/>
      <c r="AS2355" s="236"/>
      <c r="AT2355" s="236"/>
      <c r="AU2355" s="236"/>
      <c r="AV2355" s="239"/>
      <c r="AW2355" s="239"/>
      <c r="AX2355" s="239"/>
      <c r="AY2355" s="236"/>
      <c r="AZ2355" s="236"/>
      <c r="BA2355" s="236"/>
      <c r="BB2355" s="239"/>
      <c r="BC2355" s="239"/>
      <c r="BD2355" s="239"/>
      <c r="BE2355" s="236"/>
      <c r="BF2355" s="236"/>
      <c r="BG2355" s="236"/>
      <c r="BH2355" s="239"/>
      <c r="BI2355" s="239"/>
      <c r="BJ2355" s="239"/>
    </row>
    <row r="2356" spans="2:62" hidden="1" x14ac:dyDescent="0.3">
      <c r="B2356" s="1" t="str">
        <f>IF($C$4=$C$1332,P2356,IF($C$4=$C$1333,S2356,IF($C$4=$C$1334,V2356,IF($C$4=$C$1335,Y2356,IF($C$4=$C$1336,AD2356,IF($C$4=$C$1337,AG2356,IF($C$4=$C$1338,AJ2356,IF($C$4=$C$1339,AM2356,IF($C$4=$C$1340,AP2356,IF($C$4=$C$1341,AS2356,""))))))))))</f>
        <v xml:space="preserve">Excellent when showing your teamwork and other skills by how you handled the disagreement. </v>
      </c>
      <c r="F2356" s="86" t="str">
        <f>IF($C$4=$C$1332,Q2356,IF($C$4=$C$1333,T2356,IF($C$4=$C$1334,W2356,IF($C$4=$C$1335,Z2356,IF($C$4=$C$1336,AE2356,IF($C$4=$C$1337,AH2356,IF($C$4=$C$1338,AK2356,IF($C$4=$C$1339,AN2356,IF($C$4=$C$1340,AQ2356,IF($C$4=$C$1341,AT2356,""))))))))))</f>
        <v xml:space="preserve">Great you provide an awesome example demonstrating your teamwork and other skills. </v>
      </c>
      <c r="J2356" s="86" t="str">
        <f>IF($C$4=$C$1332,R2356,IF($C$4=$C$1333,U2356,IF($C$4=$C$1334,X2356,IF($C$4=$C$1335,AA2356,IF($C$4=$C$1336,AF2356,IF($C$4=$C$1337,AI2356,IF($C$4=$C$1338,AL2356,IF($C$4=$C$1339,AO2356,IF($C$4=$C$1340,AR2356,IF($C$4=$C$1341,AU2356,""))))))))))</f>
        <v xml:space="preserve">Great your example is specific about you navigate diverse points of views. </v>
      </c>
      <c r="P2356" s="233" t="s">
        <v>1120</v>
      </c>
      <c r="Q2356" s="233" t="s">
        <v>1121</v>
      </c>
      <c r="R2356" s="233" t="s">
        <v>1122</v>
      </c>
      <c r="V2356" s="233"/>
      <c r="W2356" s="233"/>
      <c r="X2356" s="233"/>
      <c r="AB2356" s="234"/>
      <c r="AC2356" s="234"/>
      <c r="AD2356" s="233"/>
      <c r="AE2356" s="233"/>
      <c r="AF2356" s="233"/>
      <c r="AJ2356" s="233"/>
      <c r="AK2356" s="233"/>
      <c r="AL2356" s="233"/>
      <c r="AP2356" s="233"/>
      <c r="AQ2356" s="233"/>
      <c r="AR2356" s="233"/>
      <c r="AV2356" s="233"/>
      <c r="AW2356" s="233"/>
      <c r="AX2356" s="233"/>
      <c r="BB2356" s="233"/>
      <c r="BC2356" s="233"/>
      <c r="BD2356" s="233"/>
      <c r="BH2356" s="233"/>
      <c r="BI2356" s="233"/>
      <c r="BJ2356" s="233"/>
    </row>
    <row r="2357" spans="2:62" hidden="1" x14ac:dyDescent="0.3">
      <c r="B2357" s="1" t="str">
        <f>IF($C$4=$C$1332,P2357,IF($C$4=$C$1333,S2357,IF($C$4=$C$1334,V2357,IF($C$4=$C$1335,Y2357,IF($C$4=$C$1336,AD2357,IF($C$4=$C$1337,AG2357,IF($C$4=$C$1338,AJ2357,IF($C$4=$C$1339,AM2357,IF($C$4=$C$1340,AP2357,IF($C$4=$C$1341,AS2357,""))))))))))</f>
        <v xml:space="preserve">Good when seeing some teamwork and other skills in how you handled the disagreement. </v>
      </c>
      <c r="F2357" s="86" t="str">
        <f>IF($C$4=$C$1332,Q2357,IF($C$4=$C$1333,T2357,IF($C$4=$C$1334,W2357,IF($C$4=$C$1335,Z2357,IF($C$4=$C$1336,AE2357,IF($C$4=$C$1337,AH2357,IF($C$4=$C$1338,AK2357,IF($C$4=$C$1339,AN2357,IF($C$4=$C$1340,AQ2357,IF($C$4=$C$1341,AT2357,""))))))))))</f>
        <v xml:space="preserve">Good you give a believable example that helps them see your teamwork and other skills. </v>
      </c>
      <c r="J2357" s="86" t="str">
        <f>IF($C$4=$C$1332,R2357,IF($C$4=$C$1333,U2357,IF($C$4=$C$1334,X2357,IF($C$4=$C$1335,AA2357,IF($C$4=$C$1336,AF2357,IF($C$4=$C$1337,AI2357,IF($C$4=$C$1338,AL2357,IF($C$4=$C$1339,AO2357,IF($C$4=$C$1340,AR2357,IF($C$4=$C$1341,AU2357,""))))))))))</f>
        <v xml:space="preserve">Good you cover some specifics for how you navigate different points of views. </v>
      </c>
      <c r="P2357" s="233" t="s">
        <v>1123</v>
      </c>
      <c r="Q2357" s="233" t="s">
        <v>1124</v>
      </c>
      <c r="R2357" s="233" t="s">
        <v>1125</v>
      </c>
      <c r="V2357" s="233"/>
      <c r="W2357" s="233"/>
      <c r="X2357" s="233"/>
      <c r="AB2357" s="234"/>
      <c r="AC2357" s="234"/>
      <c r="AD2357" s="233"/>
      <c r="AE2357" s="233"/>
      <c r="AF2357" s="233"/>
      <c r="AJ2357" s="233"/>
      <c r="AK2357" s="233"/>
      <c r="AL2357" s="233"/>
      <c r="AP2357" s="233"/>
      <c r="AQ2357" s="233"/>
      <c r="AR2357" s="233"/>
      <c r="AV2357" s="233"/>
      <c r="AW2357" s="233"/>
      <c r="AX2357" s="233"/>
      <c r="BB2357" s="233"/>
      <c r="BC2357" s="233"/>
      <c r="BD2357" s="233"/>
      <c r="BH2357" s="233"/>
      <c r="BI2357" s="233"/>
      <c r="BJ2357" s="233"/>
    </row>
    <row r="2358" spans="2:62" hidden="1" x14ac:dyDescent="0.3">
      <c r="B2358" s="1" t="str">
        <f>IF($C$4=$C$1332,P2358,IF($C$4=$C$1333,S2358,IF($C$4=$C$1334,V2358,IF($C$4=$C$1335,Y2358,IF($C$4=$C$1336,AD2358,IF($C$4=$C$1337,AG2358,IF($C$4=$C$1338,AJ2358,IF($C$4=$C$1339,AM2358,IF($C$4=$C$1340,AP2358,IF($C$4=$C$1341,AS2358,""))))))))))</f>
        <v xml:space="preserve">Okay to show how you handled the disagreement, but let them see your teamwork skills. </v>
      </c>
      <c r="F2358" s="86" t="str">
        <f>IF($C$4=$C$1332,Q2358,IF($C$4=$C$1333,T2358,IF($C$4=$C$1334,W2358,IF($C$4=$C$1335,Z2358,IF($C$4=$C$1336,AE2358,IF($C$4=$C$1337,AH2358,IF($C$4=$C$1338,AK2358,IF($C$4=$C$1339,AN2358,IF($C$4=$C$1340,AQ2358,IF($C$4=$C$1341,AT2358,""))))))))))</f>
        <v xml:space="preserve">Okay you handle different perspectives, but show more of your valuable soft skills like teamwork. </v>
      </c>
      <c r="J2358" s="86" t="str">
        <f>IF($C$4=$C$1332,R2358,IF($C$4=$C$1333,U2358,IF($C$4=$C$1334,X2358,IF($C$4=$C$1335,AA2358,IF($C$4=$C$1336,AF2358,IF($C$4=$C$1337,AI2358,IF($C$4=$C$1338,AL2358,IF($C$4=$C$1339,AO2358,IF($C$4=$C$1340,AR2358,IF($C$4=$C$1341,AU2358,""))))))))))</f>
        <v xml:space="preserve">Okay you give an example, but be sure it includes specifics of your teamwork and other skills. </v>
      </c>
      <c r="P2358" s="233" t="s">
        <v>1126</v>
      </c>
      <c r="Q2358" s="233" t="s">
        <v>1127</v>
      </c>
      <c r="R2358" s="233" t="s">
        <v>1128</v>
      </c>
      <c r="V2358" s="233"/>
      <c r="W2358" s="233"/>
      <c r="X2358" s="233"/>
      <c r="AB2358" s="234"/>
      <c r="AC2358" s="234"/>
      <c r="AD2358" s="233"/>
      <c r="AE2358" s="233"/>
      <c r="AF2358" s="233"/>
      <c r="AJ2358" s="233"/>
      <c r="AK2358" s="233"/>
      <c r="AL2358" s="233"/>
      <c r="AP2358" s="233"/>
      <c r="AQ2358" s="233"/>
      <c r="AR2358" s="233"/>
      <c r="AV2358" s="233"/>
      <c r="AW2358" s="233"/>
      <c r="AX2358" s="233"/>
      <c r="BB2358" s="233"/>
      <c r="BC2358" s="233"/>
      <c r="BD2358" s="233"/>
      <c r="BH2358" s="233"/>
      <c r="BI2358" s="233"/>
      <c r="BJ2358" s="233"/>
    </row>
    <row r="2359" spans="2:62" hidden="1" x14ac:dyDescent="0.3">
      <c r="B2359" s="1" t="str">
        <f>IF($C$4=$C$1332,P2359,IF($C$4=$C$1333,S2359,IF($C$4=$C$1334,V2359,IF($C$4=$C$1335,Y2359,IF($C$4=$C$1336,AD2359,IF($C$4=$C$1337,AG2359,IF($C$4=$C$1338,AJ2359,IF($C$4=$C$1339,AM2359,IF($C$4=$C$1340,AP2359,IF($C$4=$C$1341,AS2359,""))))))))))</f>
        <v xml:space="preserve">Poor if how you handled the disagreement lacks any example of your teamwork skills. </v>
      </c>
      <c r="F2359" s="86" t="str">
        <f>IF($C$4=$C$1332,Q2359,IF($C$4=$C$1333,T2359,IF($C$4=$C$1334,W2359,IF($C$4=$C$1335,Z2359,IF($C$4=$C$1336,AE2359,IF($C$4=$C$1337,AH2359,IF($C$4=$C$1338,AK2359,IF($C$4=$C$1339,AN2359,IF($C$4=$C$1340,AQ2359,IF($C$4=$C$1341,AT2359,""))))))))))</f>
        <v xml:space="preserve">Make sure your show believable skills in how you handle different points of views. </v>
      </c>
      <c r="J2359" s="86" t="str">
        <f>IF($C$4=$C$1332,R2359,IF($C$4=$C$1333,U2359,IF($C$4=$C$1334,X2359,IF($C$4=$C$1335,AA2359,IF($C$4=$C$1336,AF2359,IF($C$4=$C$1337,AI2359,IF($C$4=$C$1338,AL2359,IF($C$4=$C$1339,AO2359,IF($C$4=$C$1340,AR2359,IF($C$4=$C$1341,AU2359,""))))))))))</f>
        <v xml:space="preserve">Poor if you gloss over some disagreement without showing your teamwork or other skills. </v>
      </c>
      <c r="P2359" s="233" t="s">
        <v>1129</v>
      </c>
      <c r="Q2359" s="233" t="s">
        <v>1130</v>
      </c>
      <c r="R2359" s="233" t="s">
        <v>1131</v>
      </c>
      <c r="V2359" s="233"/>
      <c r="W2359" s="233"/>
      <c r="X2359" s="233"/>
      <c r="AB2359" s="234"/>
      <c r="AC2359" s="234"/>
      <c r="AD2359" s="233"/>
      <c r="AE2359" s="233"/>
      <c r="AF2359" s="233"/>
      <c r="AJ2359" s="233"/>
      <c r="AK2359" s="233"/>
      <c r="AL2359" s="233"/>
      <c r="AP2359" s="233"/>
      <c r="AQ2359" s="233"/>
      <c r="AR2359" s="233"/>
      <c r="AV2359" s="233"/>
      <c r="AW2359" s="233"/>
      <c r="AX2359" s="233"/>
      <c r="BB2359" s="233"/>
      <c r="BC2359" s="233"/>
      <c r="BD2359" s="233"/>
      <c r="BH2359" s="233"/>
      <c r="BI2359" s="233"/>
      <c r="BJ2359" s="233"/>
    </row>
    <row r="2360" spans="2:62" ht="15.5" hidden="1" x14ac:dyDescent="0.3">
      <c r="B2360" s="223" t="s">
        <v>43</v>
      </c>
      <c r="C2360" s="224">
        <f>IF(OR(B529=$B$2290,F529=$F$2290,J529=$J$2290),0,1)</f>
        <v>0</v>
      </c>
      <c r="D2360" s="225"/>
      <c r="E2360" s="225"/>
      <c r="F2360" s="225">
        <f>IF(B529=$B$2291,1,IF(B529=$B$2292,0.75,IF(B529=$B$2293,0.5,IF(B529=$B$2294,0.25,0))))</f>
        <v>0</v>
      </c>
      <c r="G2360" s="225">
        <f>IF(F529=$F$2291,1,IF(F529=$F$2292,0.75,IF(F529=$F$2293,0.5,IF(F529=$F$2294,0.25,0))))</f>
        <v>0</v>
      </c>
      <c r="H2360" s="225">
        <f>IF(J529=$J$2291,1,IF(J529=$J$2292,0.75,IF(J529=$J$2293,0.5,IF(J529=$J$2294,0.25,0))))</f>
        <v>0</v>
      </c>
      <c r="I2360" s="225"/>
      <c r="J2360" s="226">
        <f>(F2360+G2360+H2360)/3</f>
        <v>0</v>
      </c>
      <c r="K2360" s="225"/>
      <c r="L2360" s="225"/>
      <c r="M2360" s="225"/>
    </row>
    <row r="2361" spans="2:62" hidden="1" x14ac:dyDescent="0.3">
      <c r="H2361" s="1"/>
    </row>
    <row r="2362" spans="2:62" hidden="1" x14ac:dyDescent="0.3">
      <c r="B2362" s="48" t="str">
        <f>IF(B529=B$2291,B2365,IF(B529=B$2292,B2366,IF(B529=B$2293,B2367,IF(B529=B$2294,B2368,""))))</f>
        <v/>
      </c>
      <c r="C2362" s="48"/>
      <c r="D2362" s="48"/>
      <c r="E2362" s="48"/>
      <c r="F2362" s="48" t="str">
        <f>IF(F529=F$2291,F2365,IF(F529=F$2292,F2366,IF(F529=F$2293,F2367,IF(F529=F$2294,F2368,""))))</f>
        <v/>
      </c>
      <c r="G2362" s="48"/>
      <c r="H2362" s="228"/>
      <c r="I2362" s="48"/>
      <c r="J2362" s="48" t="str">
        <f>IF(J529=J$2291,J2365,IF(J529=J$2292,J2366,IF(J529=J$2293,J2367,IF(J529=J$2294,J2368,""))))</f>
        <v/>
      </c>
      <c r="K2362" s="48"/>
      <c r="L2362" s="48"/>
      <c r="M2362" s="48"/>
      <c r="P2362" s="1" t="str">
        <f>CONCATENATE(B2362,F2362,J2362,B2363,F2363,J2363)</f>
        <v/>
      </c>
    </row>
    <row r="2363" spans="2:62" hidden="1" x14ac:dyDescent="0.3">
      <c r="B2363" s="230" t="str">
        <f>IF(B529=$B$2290,"","Schedule a session with me to get immediate feedback. ")</f>
        <v/>
      </c>
      <c r="C2363" s="230"/>
      <c r="D2363" s="230"/>
      <c r="E2363" s="230"/>
      <c r="F2363" s="230" t="str">
        <f>IF(F529=$F$2290,"","Get tips specific to your answers and applied position. ")</f>
        <v/>
      </c>
      <c r="G2363" s="230"/>
      <c r="H2363" s="231"/>
      <c r="I2363" s="230"/>
      <c r="J2363" s="230" t="str">
        <f>IF(J529=$J$2290,"","I can help you practice to perfect your competitive answer. ")</f>
        <v/>
      </c>
      <c r="K2363" s="230"/>
      <c r="L2363" s="230"/>
      <c r="M2363" s="230"/>
      <c r="P2363" s="232" t="s">
        <v>588</v>
      </c>
      <c r="Q2363" s="233"/>
      <c r="R2363" s="233"/>
      <c r="S2363" s="48" t="s">
        <v>589</v>
      </c>
      <c r="V2363" s="232" t="s">
        <v>590</v>
      </c>
      <c r="W2363" s="233"/>
      <c r="X2363" s="233"/>
      <c r="Y2363" s="48" t="s">
        <v>1052</v>
      </c>
      <c r="AB2363" s="234"/>
      <c r="AC2363" s="234"/>
      <c r="AD2363" s="232" t="s">
        <v>1053</v>
      </c>
      <c r="AE2363" s="233"/>
      <c r="AF2363" s="233"/>
      <c r="AG2363" s="48" t="s">
        <v>1054</v>
      </c>
      <c r="AJ2363" s="232" t="s">
        <v>1055</v>
      </c>
      <c r="AK2363" s="233"/>
      <c r="AL2363" s="233"/>
      <c r="AM2363" s="48" t="s">
        <v>595</v>
      </c>
      <c r="AP2363" s="232" t="s">
        <v>1056</v>
      </c>
      <c r="AQ2363" s="233"/>
      <c r="AR2363" s="233"/>
      <c r="AS2363" s="48" t="s">
        <v>1057</v>
      </c>
      <c r="AV2363" s="235" t="s">
        <v>1058</v>
      </c>
      <c r="AW2363" s="233"/>
      <c r="AX2363" s="233"/>
      <c r="AY2363" s="48" t="s">
        <v>1059</v>
      </c>
      <c r="BB2363" s="232" t="s">
        <v>1060</v>
      </c>
      <c r="BC2363" s="233"/>
      <c r="BD2363" s="233"/>
      <c r="BE2363" s="48" t="s">
        <v>1061</v>
      </c>
      <c r="BH2363" s="232" t="s">
        <v>1062</v>
      </c>
      <c r="BI2363" s="233"/>
      <c r="BJ2363" s="233"/>
    </row>
    <row r="2364" spans="2:62" hidden="1" x14ac:dyDescent="0.3">
      <c r="B2364" s="240" t="str">
        <f>IF($C$4=$C$1332,P2364,IF($C$4=$C$1333,S2364,IF($C$4=$C$1334,V2364,IF($C$4=$C$1335,Y2364,IF($C$4=$C$1336,AD2364,IF($C$4=$C$1337,AG2364,IF($C$4=$C$1338,AJ2364,IF($C$4=$C$1339,AM2364,IF($C$4=$C$1340,AP2364,IF($C$4=$C$1341,AS2364,""))))))))))</f>
        <v>TIP</v>
      </c>
      <c r="C2364" s="230"/>
      <c r="D2364" s="230"/>
      <c r="E2364" s="230"/>
      <c r="F2364" s="241" t="str">
        <f>IF($C$4=$C$1332,Q2364,IF($C$4=$C$1333,T2364,IF($C$4=$C$1334,W2364,IF($C$4=$C$1335,Z2364,IF($C$4=$C$1336,AE2364,IF($C$4=$C$1337,AH2364,IF($C$4=$C$1338,AK2364,IF($C$4=$C$1339,AN2364,IF($C$4=$C$1340,AQ2364,IF($C$4=$C$1341,AT2364,""))))))))))</f>
        <v>TIP</v>
      </c>
      <c r="G2364" s="230"/>
      <c r="H2364" s="231"/>
      <c r="I2364" s="230"/>
      <c r="J2364" s="241" t="str">
        <f>IF($C$4=$C$1332,R2364,IF($C$4=$C$1333,U2364,IF($C$4=$C$1334,X2364,IF($C$4=$C$1335,AA2364,IF($C$4=$C$1336,AF2364,IF($C$4=$C$1337,AI2364,IF($C$4=$C$1338,AL2364,IF($C$4=$C$1339,AO2364,IF($C$4=$C$1340,AR2364,IF($C$4=$C$1341,AU2364,""))))))))))</f>
        <v>TIP</v>
      </c>
      <c r="K2364" s="230"/>
      <c r="L2364" s="230"/>
      <c r="M2364" s="230"/>
      <c r="P2364" s="239" t="s">
        <v>1091</v>
      </c>
      <c r="Q2364" s="239" t="s">
        <v>1091</v>
      </c>
      <c r="R2364" s="239" t="s">
        <v>1091</v>
      </c>
      <c r="S2364" s="236"/>
      <c r="T2364" s="236"/>
      <c r="U2364" s="236"/>
      <c r="V2364" s="239"/>
      <c r="W2364" s="239"/>
      <c r="X2364" s="239"/>
      <c r="Y2364" s="236"/>
      <c r="Z2364" s="236"/>
      <c r="AA2364" s="236"/>
      <c r="AB2364" s="234"/>
      <c r="AC2364" s="234"/>
      <c r="AD2364" s="239"/>
      <c r="AE2364" s="239"/>
      <c r="AF2364" s="239"/>
      <c r="AG2364" s="236"/>
      <c r="AH2364" s="236"/>
      <c r="AI2364" s="236"/>
      <c r="AJ2364" s="239"/>
      <c r="AK2364" s="239"/>
      <c r="AL2364" s="239"/>
      <c r="AM2364" s="236"/>
      <c r="AN2364" s="236"/>
      <c r="AO2364" s="236"/>
      <c r="AP2364" s="239"/>
      <c r="AQ2364" s="239"/>
      <c r="AR2364" s="239"/>
      <c r="AS2364" s="236"/>
      <c r="AT2364" s="236"/>
      <c r="AU2364" s="236"/>
      <c r="AV2364" s="239"/>
      <c r="AW2364" s="239"/>
      <c r="AX2364" s="239"/>
      <c r="AY2364" s="236"/>
      <c r="AZ2364" s="236"/>
      <c r="BA2364" s="236"/>
      <c r="BB2364" s="239"/>
      <c r="BC2364" s="239"/>
      <c r="BD2364" s="239"/>
      <c r="BE2364" s="236"/>
      <c r="BF2364" s="236"/>
      <c r="BG2364" s="236"/>
      <c r="BH2364" s="239"/>
      <c r="BI2364" s="239"/>
      <c r="BJ2364" s="239"/>
    </row>
    <row r="2365" spans="2:62" hidden="1" x14ac:dyDescent="0.3">
      <c r="B2365" s="1" t="str">
        <f>IF($C$4=$C$1332,P2365,IF($C$4=$C$1333,S2365,IF($C$4=$C$1334,V2365,IF($C$4=$C$1335,Y2365,IF($C$4=$C$1336,AD2365,IF($C$4=$C$1337,AG2365,IF($C$4=$C$1338,AJ2365,IF($C$4=$C$1339,AM2365,IF($C$4=$C$1340,AP2365,IF($C$4=$C$1341,AS2365,""))))))))))</f>
        <v xml:space="preserve">Excellent when you cite coworkers describing what the employer needs you to do. </v>
      </c>
      <c r="F2365" s="86" t="str">
        <f>IF($C$4=$C$1332,Q2365,IF($C$4=$C$1333,T2365,IF($C$4=$C$1334,W2365,IF($C$4=$C$1335,Z2365,IF($C$4=$C$1336,AE2365,IF($C$4=$C$1337,AH2365,IF($C$4=$C$1338,AK2365,IF($C$4=$C$1339,AN2365,IF($C$4=$C$1340,AQ2365,IF($C$4=$C$1341,AT2365,""))))))))))</f>
        <v xml:space="preserve">Great that your reference to coworker's observations are instantly believable. </v>
      </c>
      <c r="J2365" s="86" t="str">
        <f>IF($C$4=$C$1332,R2365,IF($C$4=$C$1333,U2365,IF($C$4=$C$1334,X2365,IF($C$4=$C$1335,AA2365,IF($C$4=$C$1336,AF2365,IF($C$4=$C$1337,AI2365,IF($C$4=$C$1338,AL2365,IF($C$4=$C$1339,AO2365,IF($C$4=$C$1340,AR2365,IF($C$4=$C$1341,AU2365,""))))))))))</f>
        <v xml:space="preserve">Awesome when you can specifically recite coworkers saying specifics about what you need to do on this job. </v>
      </c>
      <c r="P2365" s="233" t="str">
        <f>CONCATENATE("Excellent when you cite coworkers describing what ",IF(E101="","the employer",E101)," needs you to do. ")</f>
        <v xml:space="preserve">Excellent when you cite coworkers describing what the employer needs you to do. </v>
      </c>
      <c r="Q2365" s="233" t="s">
        <v>1132</v>
      </c>
      <c r="R2365" s="233" t="s">
        <v>1133</v>
      </c>
      <c r="V2365" s="233"/>
      <c r="W2365" s="233"/>
      <c r="X2365" s="233"/>
      <c r="AB2365" s="234"/>
      <c r="AC2365" s="234"/>
      <c r="AD2365" s="233"/>
      <c r="AE2365" s="233"/>
      <c r="AF2365" s="233"/>
      <c r="AJ2365" s="233"/>
      <c r="AK2365" s="233"/>
      <c r="AL2365" s="233"/>
      <c r="AP2365" s="233"/>
      <c r="AQ2365" s="233"/>
      <c r="AR2365" s="233"/>
      <c r="AV2365" s="233"/>
      <c r="AW2365" s="233"/>
      <c r="AX2365" s="233"/>
      <c r="BB2365" s="233"/>
      <c r="BC2365" s="233"/>
      <c r="BD2365" s="233"/>
      <c r="BH2365" s="233"/>
      <c r="BI2365" s="233"/>
      <c r="BJ2365" s="233"/>
    </row>
    <row r="2366" spans="2:62" hidden="1" x14ac:dyDescent="0.3">
      <c r="B2366" s="1" t="str">
        <f>IF($C$4=$C$1332,P2366,IF($C$4=$C$1333,S2366,IF($C$4=$C$1334,V2366,IF($C$4=$C$1335,Y2366,IF($C$4=$C$1336,AD2366,IF($C$4=$C$1337,AG2366,IF($C$4=$C$1338,AJ2366,IF($C$4=$C$1339,AM2366,IF($C$4=$C$1340,AP2366,IF($C$4=$C$1341,AS2366,""))))))))))</f>
        <v xml:space="preserve">Good when you can quote coworkers saying some things the employer seeks. </v>
      </c>
      <c r="F2366" s="86" t="str">
        <f>IF($C$4=$C$1332,Q2366,IF($C$4=$C$1333,T2366,IF($C$4=$C$1334,W2366,IF($C$4=$C$1335,Z2366,IF($C$4=$C$1336,AE2366,IF($C$4=$C$1337,AH2366,IF($C$4=$C$1338,AK2366,IF($C$4=$C$1339,AN2366,IF($C$4=$C$1340,AQ2366,IF($C$4=$C$1341,AT2366,""))))))))))</f>
        <v xml:space="preserve">Good that your reference to coworker's feedback can be trusted. </v>
      </c>
      <c r="J2366" s="86" t="str">
        <f>IF($C$4=$C$1332,R2366,IF($C$4=$C$1333,U2366,IF($C$4=$C$1334,X2366,IF($C$4=$C$1335,AA2366,IF($C$4=$C$1336,AF2366,IF($C$4=$C$1337,AI2366,IF($C$4=$C$1338,AL2366,IF($C$4=$C$1339,AO2366,IF($C$4=$C$1340,AR2366,IF($C$4=$C$1341,AU2366,""))))))))))</f>
        <v xml:space="preserve">Good when these quotes can cover some important specifics important to the job. </v>
      </c>
      <c r="P2366" s="233" t="str">
        <f>CONCATENATE("Good when you can quote coworkers saying some things ",IF($E$101="","the employer",$E$101)," seeks. ")</f>
        <v xml:space="preserve">Good when you can quote coworkers saying some things the employer seeks. </v>
      </c>
      <c r="Q2366" s="233" t="s">
        <v>1134</v>
      </c>
      <c r="R2366" s="233" t="s">
        <v>1135</v>
      </c>
      <c r="V2366" s="233"/>
      <c r="W2366" s="233"/>
      <c r="X2366" s="233"/>
      <c r="AB2366" s="234"/>
      <c r="AC2366" s="234"/>
      <c r="AD2366" s="233"/>
      <c r="AE2366" s="233"/>
      <c r="AF2366" s="233"/>
      <c r="AJ2366" s="233"/>
      <c r="AK2366" s="233"/>
      <c r="AL2366" s="233"/>
      <c r="AP2366" s="233"/>
      <c r="AQ2366" s="233"/>
      <c r="AR2366" s="233"/>
      <c r="AV2366" s="233"/>
      <c r="AW2366" s="233"/>
      <c r="AX2366" s="233"/>
      <c r="BB2366" s="233"/>
      <c r="BC2366" s="233"/>
      <c r="BD2366" s="233"/>
      <c r="BH2366" s="233"/>
      <c r="BI2366" s="233"/>
      <c r="BJ2366" s="233"/>
    </row>
    <row r="2367" spans="2:62" hidden="1" x14ac:dyDescent="0.3">
      <c r="B2367" s="1" t="str">
        <f>IF($C$4=$C$1332,P2367,IF($C$4=$C$1333,S2367,IF($C$4=$C$1334,V2367,IF($C$4=$C$1335,Y2367,IF($C$4=$C$1336,AD2367,IF($C$4=$C$1337,AG2367,IF($C$4=$C$1338,AJ2367,IF($C$4=$C$1339,AM2367,IF($C$4=$C$1340,AP2367,IF($C$4=$C$1341,AS2367,""))))))))))</f>
        <v xml:space="preserve">Okay to paraphrase coworkers, but find something that the employer seeks. </v>
      </c>
      <c r="F2367" s="86" t="str">
        <f>IF($C$4=$C$1332,Q2367,IF($C$4=$C$1333,T2367,IF($C$4=$C$1334,W2367,IF($C$4=$C$1335,Z2367,IF($C$4=$C$1336,AE2367,IF($C$4=$C$1337,AH2367,IF($C$4=$C$1338,AK2367,IF($C$4=$C$1339,AN2367,IF($C$4=$C$1340,AQ2367,IF($C$4=$C$1341,AT2367,""))))))))))</f>
        <v xml:space="preserve">Okay that you can think of what coworkers say about you, but how believable does it sound? </v>
      </c>
      <c r="J2367" s="86" t="str">
        <f>IF($C$4=$C$1332,R2367,IF($C$4=$C$1333,U2367,IF($C$4=$C$1334,X2367,IF($C$4=$C$1335,AA2367,IF($C$4=$C$1336,AF2367,IF($C$4=$C$1337,AI2367,IF($C$4=$C$1338,AL2367,IF($C$4=$C$1339,AO2367,IF($C$4=$C$1340,AR2367,IF($C$4=$C$1341,AU2367,""))))))))))</f>
        <v xml:space="preserve">Try to be more specific about what the job needs when quoting your coworkers. </v>
      </c>
      <c r="P2367" s="233" t="str">
        <f>CONCATENATE("Okay to paraphrase coworkers, but find something that ",IF($E$101="","the employer",$E$101)," seeks. ")</f>
        <v xml:space="preserve">Okay to paraphrase coworkers, but find something that the employer seeks. </v>
      </c>
      <c r="Q2367" s="233" t="s">
        <v>1136</v>
      </c>
      <c r="R2367" s="233" t="s">
        <v>1137</v>
      </c>
      <c r="V2367" s="233"/>
      <c r="W2367" s="233"/>
      <c r="X2367" s="233"/>
      <c r="AB2367" s="234"/>
      <c r="AC2367" s="234"/>
      <c r="AD2367" s="233"/>
      <c r="AE2367" s="233"/>
      <c r="AF2367" s="233"/>
      <c r="AJ2367" s="233"/>
      <c r="AK2367" s="233"/>
      <c r="AL2367" s="233"/>
      <c r="AP2367" s="233"/>
      <c r="AQ2367" s="233"/>
      <c r="AR2367" s="233"/>
      <c r="AV2367" s="233"/>
      <c r="AW2367" s="233"/>
      <c r="AX2367" s="233"/>
      <c r="BB2367" s="233"/>
      <c r="BC2367" s="233"/>
      <c r="BD2367" s="233"/>
      <c r="BH2367" s="233"/>
      <c r="BI2367" s="233"/>
      <c r="BJ2367" s="233"/>
    </row>
    <row r="2368" spans="2:62" hidden="1" x14ac:dyDescent="0.3">
      <c r="B2368" s="1" t="str">
        <f>IF($C$4=$C$1332,P2368,IF($C$4=$C$1333,S2368,IF($C$4=$C$1334,V2368,IF($C$4=$C$1335,Y2368,IF($C$4=$C$1336,AD2368,IF($C$4=$C$1337,AG2368,IF($C$4=$C$1338,AJ2368,IF($C$4=$C$1339,AM2368,IF($C$4=$C$1340,AP2368,IF($C$4=$C$1341,AS2368,""))))))))))</f>
        <v xml:space="preserve">Poor if you can't say anything that the employer needs of you. </v>
      </c>
      <c r="F2368" s="86" t="str">
        <f>IF($C$4=$C$1332,Q2368,IF($C$4=$C$1333,T2368,IF($C$4=$C$1334,W2368,IF($C$4=$C$1335,Z2368,IF($C$4=$C$1336,AE2368,IF($C$4=$C$1337,AH2368,IF($C$4=$C$1338,AK2368,IF($C$4=$C$1339,AN2368,IF($C$4=$C$1340,AQ2368,IF($C$4=$C$1341,AT2368,""))))))))))</f>
        <v xml:space="preserve">Poor if anything you say about your coworkers' comments about you are not reliable. </v>
      </c>
      <c r="J2368" s="86" t="str">
        <f>IF($C$4=$C$1332,R2368,IF($C$4=$C$1333,U2368,IF($C$4=$C$1334,X2368,IF($C$4=$C$1335,AA2368,IF($C$4=$C$1336,AF2368,IF($C$4=$C$1337,AI2368,IF($C$4=$C$1338,AL2368,IF($C$4=$C$1339,AO2368,IF($C$4=$C$1340,AR2368,IF($C$4=$C$1341,AU2368,""))))))))))</f>
        <v xml:space="preserve">You may want to ask your coworkers for some specific feedback, ahead of the interview. </v>
      </c>
      <c r="P2368" s="233" t="str">
        <f>CONCATENATE("Poor if you can't say anything that ",IF($E$101="","the employer",$E$101)," needs of you. ")</f>
        <v xml:space="preserve">Poor if you can't say anything that the employer needs of you. </v>
      </c>
      <c r="Q2368" s="233" t="s">
        <v>1138</v>
      </c>
      <c r="R2368" s="233" t="s">
        <v>1139</v>
      </c>
      <c r="V2368" s="233"/>
      <c r="W2368" s="233"/>
      <c r="X2368" s="233"/>
      <c r="AB2368" s="234"/>
      <c r="AC2368" s="234"/>
      <c r="AD2368" s="233"/>
      <c r="AE2368" s="233"/>
      <c r="AF2368" s="233"/>
      <c r="AJ2368" s="233"/>
      <c r="AK2368" s="233"/>
      <c r="AL2368" s="233"/>
      <c r="AP2368" s="233"/>
      <c r="AQ2368" s="233"/>
      <c r="AR2368" s="233"/>
      <c r="AV2368" s="233"/>
      <c r="AW2368" s="233"/>
      <c r="AX2368" s="233"/>
      <c r="BB2368" s="233"/>
      <c r="BC2368" s="233"/>
      <c r="BD2368" s="233"/>
      <c r="BH2368" s="233"/>
      <c r="BI2368" s="233"/>
      <c r="BJ2368" s="233"/>
    </row>
    <row r="2369" spans="2:62" ht="15.5" hidden="1" x14ac:dyDescent="0.3">
      <c r="B2369" s="223" t="s">
        <v>44</v>
      </c>
      <c r="C2369" s="224">
        <f>IF(OR(B566=$B$2290,F566=$F$2290,J566=$J$2290),0,1)</f>
        <v>0</v>
      </c>
      <c r="D2369" s="225"/>
      <c r="E2369" s="225"/>
      <c r="F2369" s="225">
        <f>IF(B566=$B$2291,1,IF(B566=$B$2292,0.75,IF(B566=$B$2293,0.5,IF(B566=$B$2294,0.25,0))))</f>
        <v>0</v>
      </c>
      <c r="G2369" s="225">
        <f>IF(F566=$F$2291,1,IF(F566=$F$2292,0.75,IF(F566=$F$2293,0.5,IF(F566=$F$2294,0.25,0))))</f>
        <v>0</v>
      </c>
      <c r="H2369" s="225">
        <f>IF(J566=$J$2291,1,IF(J566=$J$2292,0.75,IF(J566=$J$2293,0.5,IF(J566=$J$2294,0.25,0))))</f>
        <v>0</v>
      </c>
      <c r="I2369" s="225"/>
      <c r="J2369" s="226">
        <f>(F2369+G2369+H2369)/3</f>
        <v>0</v>
      </c>
      <c r="K2369" s="225"/>
      <c r="L2369" s="225"/>
      <c r="M2369" s="225"/>
    </row>
    <row r="2370" spans="2:62" hidden="1" x14ac:dyDescent="0.3"/>
    <row r="2371" spans="2:62" hidden="1" x14ac:dyDescent="0.3">
      <c r="B2371" s="48" t="str">
        <f>IF(B566=B$2291,B2374,IF(B566=B$2292,B2375,IF(B566=B$2293,B2376,IF(B566=B$2294,B2377,""))))</f>
        <v/>
      </c>
      <c r="C2371" s="48"/>
      <c r="D2371" s="48"/>
      <c r="E2371" s="48"/>
      <c r="F2371" s="48" t="str">
        <f>IF(F566=F$2291,F2374,IF(F566=F$2292,F2375,IF(F566=F$2293,F2376,IF(F566=F$2294,F2377,""))))</f>
        <v/>
      </c>
      <c r="G2371" s="48"/>
      <c r="H2371" s="228"/>
      <c r="I2371" s="48"/>
      <c r="J2371" s="48" t="str">
        <f>IF(J566=J$2291,J2374,IF(J566=J$2292,J2375,IF(J566=J$2293,J2376,IF(J566=J$2294,J2377,""))))</f>
        <v/>
      </c>
      <c r="K2371" s="48"/>
      <c r="L2371" s="48"/>
      <c r="M2371" s="48"/>
      <c r="P2371" s="1" t="str">
        <f>CONCATENATE(B2371,F2371,J2371,B2372,F2372,J2372)</f>
        <v/>
      </c>
    </row>
    <row r="2372" spans="2:62" hidden="1" x14ac:dyDescent="0.3">
      <c r="B2372" s="230" t="str">
        <f>IF(B566=$B$2290,"","Schedule a session with me to get immediate feedback. ")</f>
        <v/>
      </c>
      <c r="C2372" s="230"/>
      <c r="D2372" s="230"/>
      <c r="E2372" s="230"/>
      <c r="F2372" s="230" t="str">
        <f>IF(F566=$F$2290,"","Get tips specific to your answers and applied position. ")</f>
        <v/>
      </c>
      <c r="G2372" s="230"/>
      <c r="H2372" s="231"/>
      <c r="I2372" s="230"/>
      <c r="J2372" s="230" t="str">
        <f>IF(J566=$J$2290,"","I can help you practice to perfect your competitive answer. ")</f>
        <v/>
      </c>
      <c r="K2372" s="230"/>
      <c r="L2372" s="230"/>
      <c r="M2372" s="230"/>
      <c r="P2372" s="232" t="s">
        <v>588</v>
      </c>
      <c r="Q2372" s="233"/>
      <c r="R2372" s="233"/>
      <c r="S2372" s="48" t="s">
        <v>589</v>
      </c>
      <c r="V2372" s="232" t="s">
        <v>590</v>
      </c>
      <c r="W2372" s="233"/>
      <c r="X2372" s="233"/>
      <c r="Y2372" s="48" t="s">
        <v>1052</v>
      </c>
      <c r="AB2372" s="234"/>
      <c r="AC2372" s="234"/>
      <c r="AD2372" s="232" t="s">
        <v>1053</v>
      </c>
      <c r="AE2372" s="233"/>
      <c r="AF2372" s="233"/>
      <c r="AG2372" s="48" t="s">
        <v>1054</v>
      </c>
      <c r="AJ2372" s="232" t="s">
        <v>1055</v>
      </c>
      <c r="AK2372" s="233"/>
      <c r="AL2372" s="233"/>
      <c r="AM2372" s="48" t="s">
        <v>595</v>
      </c>
      <c r="AP2372" s="232" t="s">
        <v>1056</v>
      </c>
      <c r="AQ2372" s="233"/>
      <c r="AR2372" s="233"/>
      <c r="AS2372" s="48" t="s">
        <v>1057</v>
      </c>
      <c r="AV2372" s="235" t="s">
        <v>1058</v>
      </c>
      <c r="AW2372" s="233"/>
      <c r="AX2372" s="233"/>
      <c r="AY2372" s="48" t="s">
        <v>1059</v>
      </c>
      <c r="BB2372" s="232" t="s">
        <v>1060</v>
      </c>
      <c r="BC2372" s="233"/>
      <c r="BD2372" s="233"/>
      <c r="BE2372" s="48" t="s">
        <v>1061</v>
      </c>
      <c r="BH2372" s="232" t="s">
        <v>1062</v>
      </c>
      <c r="BI2372" s="233"/>
      <c r="BJ2372" s="233"/>
    </row>
    <row r="2373" spans="2:62" hidden="1" x14ac:dyDescent="0.3">
      <c r="B2373" s="240" t="str">
        <f>IF($C$4=$C$1332,P2373,IF($C$4=$C$1333,S2373,IF($C$4=$C$1334,V2373,IF($C$4=$C$1335,Y2373,IF($C$4=$C$1336,AD2373,IF($C$4=$C$1337,AG2373,IF($C$4=$C$1338,AJ2373,IF($C$4=$C$1339,AM2373,IF($C$4=$C$1340,AP2373,IF($C$4=$C$1341,AS2373,""))))))))))</f>
        <v>TIP</v>
      </c>
      <c r="C2373" s="230"/>
      <c r="D2373" s="230"/>
      <c r="E2373" s="230"/>
      <c r="F2373" s="241" t="str">
        <f>IF($C$4=$C$1332,Q2373,IF($C$4=$C$1333,T2373,IF($C$4=$C$1334,W2373,IF($C$4=$C$1335,Z2373,IF($C$4=$C$1336,AE2373,IF($C$4=$C$1337,AH2373,IF($C$4=$C$1338,AK2373,IF($C$4=$C$1339,AN2373,IF($C$4=$C$1340,AQ2373,IF($C$4=$C$1341,AT2373,""))))))))))</f>
        <v>TIP</v>
      </c>
      <c r="G2373" s="230"/>
      <c r="H2373" s="231"/>
      <c r="I2373" s="230"/>
      <c r="J2373" s="241" t="str">
        <f>IF($C$4=$C$1332,R2373,IF($C$4=$C$1333,U2373,IF($C$4=$C$1334,X2373,IF($C$4=$C$1335,AA2373,IF($C$4=$C$1336,AF2373,IF($C$4=$C$1337,AI2373,IF($C$4=$C$1338,AL2373,IF($C$4=$C$1339,AO2373,IF($C$4=$C$1340,AR2373,IF($C$4=$C$1341,AU2373,""))))))))))</f>
        <v>TIP</v>
      </c>
      <c r="K2373" s="230"/>
      <c r="L2373" s="230"/>
      <c r="M2373" s="230"/>
      <c r="P2373" s="239" t="s">
        <v>1091</v>
      </c>
      <c r="Q2373" s="239" t="s">
        <v>1091</v>
      </c>
      <c r="R2373" s="239" t="s">
        <v>1091</v>
      </c>
      <c r="S2373" s="236"/>
      <c r="T2373" s="236"/>
      <c r="U2373" s="236"/>
      <c r="V2373" s="239"/>
      <c r="W2373" s="239"/>
      <c r="X2373" s="239"/>
      <c r="Y2373" s="236"/>
      <c r="Z2373" s="236"/>
      <c r="AA2373" s="236"/>
      <c r="AB2373" s="234"/>
      <c r="AC2373" s="234"/>
      <c r="AD2373" s="239"/>
      <c r="AE2373" s="239"/>
      <c r="AF2373" s="239"/>
      <c r="AG2373" s="236"/>
      <c r="AH2373" s="236"/>
      <c r="AI2373" s="236"/>
      <c r="AJ2373" s="239"/>
      <c r="AK2373" s="239"/>
      <c r="AL2373" s="239"/>
      <c r="AM2373" s="236"/>
      <c r="AN2373" s="236"/>
      <c r="AO2373" s="236"/>
      <c r="AP2373" s="239"/>
      <c r="AQ2373" s="239"/>
      <c r="AR2373" s="239"/>
      <c r="AS2373" s="236"/>
      <c r="AT2373" s="236"/>
      <c r="AU2373" s="236"/>
      <c r="AV2373" s="239"/>
      <c r="AW2373" s="239"/>
      <c r="AX2373" s="239"/>
      <c r="AY2373" s="236"/>
      <c r="AZ2373" s="236"/>
      <c r="BA2373" s="236"/>
      <c r="BB2373" s="239"/>
      <c r="BC2373" s="239"/>
      <c r="BD2373" s="239"/>
      <c r="BE2373" s="236"/>
      <c r="BF2373" s="236"/>
      <c r="BG2373" s="236"/>
      <c r="BH2373" s="239"/>
      <c r="BI2373" s="239"/>
      <c r="BJ2373" s="239"/>
    </row>
    <row r="2374" spans="2:62" hidden="1" x14ac:dyDescent="0.3">
      <c r="B2374" s="1" t="str">
        <f>IF($C$4=$C$1332,P2374,IF($C$4=$C$1333,S2374,IF($C$4=$C$1334,V2374,IF($C$4=$C$1335,Y2374,IF($C$4=$C$1336,AD2374,IF($C$4=$C$1337,AG2374,IF($C$4=$C$1338,AJ2374,IF($C$4=$C$1339,AM2374,IF($C$4=$C$1340,AP2374,IF($C$4=$C$1341,AS2374,""))))))))))</f>
        <v xml:space="preserve">Excellent when you get to what is most relevant to what they need in the position. </v>
      </c>
      <c r="F2374" s="86" t="str">
        <f>IF($C$4=$C$1332,Q2374,IF($C$4=$C$1333,T2374,IF($C$4=$C$1334,W2374,IF($C$4=$C$1335,Z2374,IF($C$4=$C$1336,AE2374,IF($C$4=$C$1337,AH2374,IF($C$4=$C$1338,AK2374,IF($C$4=$C$1339,AN2374,IF($C$4=$C$1340,AQ2374,IF($C$4=$C$1341,AT2374,""))))))))))</f>
        <v xml:space="preserve">Great when you give reasons that sound unique and genuine. </v>
      </c>
      <c r="J2374" s="86" t="str">
        <f>IF($C$4=$C$1332,R2374,IF($C$4=$C$1333,U2374,IF($C$4=$C$1334,X2374,IF($C$4=$C$1335,AA2374,IF($C$4=$C$1336,AF2374,IF($C$4=$C$1337,AI2374,IF($C$4=$C$1338,AL2374,IF($C$4=$C$1339,AO2374,IF($C$4=$C$1340,AR2374,IF($C$4=$C$1341,AU2374,""))))))))))</f>
        <v xml:space="preserve">Awesome when you provide tangible specifics for them to hire you over the other candidates. </v>
      </c>
      <c r="P2374" s="233" t="s">
        <v>1140</v>
      </c>
      <c r="Q2374" s="233" t="s">
        <v>1141</v>
      </c>
      <c r="R2374" s="233" t="s">
        <v>1142</v>
      </c>
      <c r="V2374" s="233"/>
      <c r="W2374" s="233"/>
      <c r="X2374" s="233"/>
      <c r="AB2374" s="234"/>
      <c r="AC2374" s="234"/>
      <c r="AD2374" s="233"/>
      <c r="AE2374" s="233"/>
      <c r="AF2374" s="233"/>
      <c r="AJ2374" s="233"/>
      <c r="AK2374" s="233"/>
      <c r="AL2374" s="233"/>
      <c r="AP2374" s="233"/>
      <c r="AQ2374" s="233"/>
      <c r="AR2374" s="233"/>
      <c r="AV2374" s="233"/>
      <c r="AW2374" s="233"/>
      <c r="AX2374" s="233"/>
      <c r="BB2374" s="233"/>
      <c r="BC2374" s="233"/>
      <c r="BD2374" s="233"/>
      <c r="BH2374" s="233"/>
      <c r="BI2374" s="233"/>
      <c r="BJ2374" s="233"/>
    </row>
    <row r="2375" spans="2:62" hidden="1" x14ac:dyDescent="0.3">
      <c r="B2375" s="1" t="str">
        <f>IF($C$4=$C$1332,P2375,IF($C$4=$C$1333,S2375,IF($C$4=$C$1334,V2375,IF($C$4=$C$1335,Y2375,IF($C$4=$C$1336,AD2375,IF($C$4=$C$1337,AG2375,IF($C$4=$C$1338,AJ2375,IF($C$4=$C$1339,AM2375,IF($C$4=$C$1340,AP2375,IF($C$4=$C$1341,AS2375,""))))))))))</f>
        <v xml:space="preserve">Good when you speak to what is more relevant to the position. </v>
      </c>
      <c r="F2375" s="86" t="str">
        <f>IF($C$4=$C$1332,Q2375,IF($C$4=$C$1333,T2375,IF($C$4=$C$1334,W2375,IF($C$4=$C$1335,Z2375,IF($C$4=$C$1336,AE2375,IF($C$4=$C$1337,AH2375,IF($C$4=$C$1338,AK2375,IF($C$4=$C$1339,AN2375,IF($C$4=$C$1340,AQ2375,IF($C$4=$C$1341,AT2375,""))))))))))</f>
        <v xml:space="preserve">Good when you give reliable reasons to hire you over the others. </v>
      </c>
      <c r="J2375" s="86" t="str">
        <f>IF($C$4=$C$1332,R2375,IF($C$4=$C$1333,U2375,IF($C$4=$C$1334,X2375,IF($C$4=$C$1335,AA2375,IF($C$4=$C$1336,AF2375,IF($C$4=$C$1337,AI2375,IF($C$4=$C$1338,AL2375,IF($C$4=$C$1339,AO2375,IF($C$4=$C$1340,AR2375,IF($C$4=$C$1341,AU2375,""))))))))))</f>
        <v xml:space="preserve">Good when you can mention specifics that attract your candidacy over the others. </v>
      </c>
      <c r="P2375" s="233" t="s">
        <v>1143</v>
      </c>
      <c r="Q2375" s="233" t="s">
        <v>1144</v>
      </c>
      <c r="R2375" s="233" t="s">
        <v>1145</v>
      </c>
      <c r="V2375" s="233"/>
      <c r="W2375" s="233"/>
      <c r="X2375" s="233"/>
      <c r="AB2375" s="234"/>
      <c r="AC2375" s="234"/>
      <c r="AD2375" s="233"/>
      <c r="AE2375" s="233"/>
      <c r="AF2375" s="233"/>
      <c r="AJ2375" s="233"/>
      <c r="AK2375" s="233"/>
      <c r="AL2375" s="233"/>
      <c r="AP2375" s="233"/>
      <c r="AQ2375" s="233"/>
      <c r="AR2375" s="233"/>
      <c r="AV2375" s="233"/>
      <c r="AW2375" s="233"/>
      <c r="AX2375" s="233"/>
      <c r="BB2375" s="233"/>
      <c r="BC2375" s="233"/>
      <c r="BD2375" s="233"/>
      <c r="BH2375" s="233"/>
      <c r="BI2375" s="233"/>
      <c r="BJ2375" s="233"/>
    </row>
    <row r="2376" spans="2:62" hidden="1" x14ac:dyDescent="0.3">
      <c r="B2376" s="1" t="str">
        <f>IF($C$4=$C$1332,P2376,IF($C$4=$C$1333,S2376,IF($C$4=$C$1334,V2376,IF($C$4=$C$1335,Y2376,IF($C$4=$C$1336,AD2376,IF($C$4=$C$1337,AG2376,IF($C$4=$C$1338,AJ2376,IF($C$4=$C$1339,AM2376,IF($C$4=$C$1340,AP2376,IF($C$4=$C$1341,AS2376,""))))))))))</f>
        <v xml:space="preserve">Find something that is more relevant to the position that the others may lack. </v>
      </c>
      <c r="F2376" s="86" t="str">
        <f>IF($C$4=$C$1332,Q2376,IF($C$4=$C$1333,T2376,IF($C$4=$C$1334,W2376,IF($C$4=$C$1335,Z2376,IF($C$4=$C$1336,AE2376,IF($C$4=$C$1337,AH2376,IF($C$4=$C$1338,AK2376,IF($C$4=$C$1339,AN2376,IF($C$4=$C$1340,AQ2376,IF($C$4=$C$1341,AT2376,""))))))))))</f>
        <v xml:space="preserve">Weak reasons to hire you could leave doubt whether you are the best candidate for the role. </v>
      </c>
      <c r="J2376" s="86" t="str">
        <f>IF($C$4=$C$1332,R2376,IF($C$4=$C$1333,U2376,IF($C$4=$C$1334,X2376,IF($C$4=$C$1335,AA2376,IF($C$4=$C$1336,AF2376,IF($C$4=$C$1337,AI2376,IF($C$4=$C$1338,AL2376,IF($C$4=$C$1339,AO2376,IF($C$4=$C$1340,AR2376,IF($C$4=$C$1341,AU2376,""))))))))))</f>
        <v xml:space="preserve">Look for specifics in your qualifications that the others may likely lack. </v>
      </c>
      <c r="P2376" s="233" t="s">
        <v>1146</v>
      </c>
      <c r="Q2376" s="233" t="s">
        <v>1147</v>
      </c>
      <c r="R2376" s="233" t="s">
        <v>1148</v>
      </c>
      <c r="V2376" s="233"/>
      <c r="W2376" s="233"/>
      <c r="X2376" s="233"/>
      <c r="AB2376" s="234"/>
      <c r="AC2376" s="234"/>
      <c r="AD2376" s="233"/>
      <c r="AE2376" s="233"/>
      <c r="AF2376" s="233"/>
      <c r="AJ2376" s="233"/>
      <c r="AK2376" s="233"/>
      <c r="AL2376" s="233"/>
      <c r="AP2376" s="233"/>
      <c r="AQ2376" s="233"/>
      <c r="AR2376" s="233"/>
      <c r="AV2376" s="233"/>
      <c r="AW2376" s="233"/>
      <c r="AX2376" s="233"/>
      <c r="BB2376" s="233"/>
      <c r="BC2376" s="233"/>
      <c r="BD2376" s="233"/>
      <c r="BH2376" s="233"/>
      <c r="BI2376" s="233"/>
      <c r="BJ2376" s="233"/>
    </row>
    <row r="2377" spans="2:62" hidden="1" x14ac:dyDescent="0.3">
      <c r="B2377" s="1" t="str">
        <f>IF($C$4=$C$1332,P2377,IF($C$4=$C$1333,S2377,IF($C$4=$C$1334,V2377,IF($C$4=$C$1335,Y2377,IF($C$4=$C$1336,AD2377,IF($C$4=$C$1337,AG2377,IF($C$4=$C$1338,AJ2377,IF($C$4=$C$1339,AM2377,IF($C$4=$C$1340,AP2377,IF($C$4=$C$1341,AS2377,""))))))))))</f>
        <v xml:space="preserve">Poor if your reasons to hire you lack any relevance to the priorities of the position. </v>
      </c>
      <c r="F2377" s="86" t="str">
        <f>IF($C$4=$C$1332,Q2377,IF($C$4=$C$1333,T2377,IF($C$4=$C$1334,W2377,IF($C$4=$C$1335,Z2377,IF($C$4=$C$1336,AE2377,IF($C$4=$C$1337,AH2377,IF($C$4=$C$1338,AK2377,IF($C$4=$C$1339,AN2377,IF($C$4=$C$1340,AQ2377,IF($C$4=$C$1341,AT2377,""))))))))))</f>
        <v xml:space="preserve">Not giving solid reasons allows the other candidates to differentiate themselves from you. </v>
      </c>
      <c r="J2377" s="86" t="str">
        <f>IF($C$4=$C$1332,R2377,IF($C$4=$C$1333,U2377,IF($C$4=$C$1334,X2377,IF($C$4=$C$1335,AA2377,IF($C$4=$C$1336,AF2377,IF($C$4=$C$1337,AI2377,IF($C$4=$C$1338,AL2377,IF($C$4=$C$1339,AO2377,IF($C$4=$C$1340,AR2377,IF($C$4=$C$1341,AU2377,""))))))))))</f>
        <v xml:space="preserve">Think about what they need most for this position that you are uniquely qualified to provide. </v>
      </c>
      <c r="P2377" s="233" t="s">
        <v>1149</v>
      </c>
      <c r="Q2377" s="233" t="s">
        <v>1150</v>
      </c>
      <c r="R2377" s="233" t="s">
        <v>1151</v>
      </c>
      <c r="V2377" s="233"/>
      <c r="W2377" s="233"/>
      <c r="X2377" s="233"/>
      <c r="AB2377" s="234"/>
      <c r="AC2377" s="234"/>
      <c r="AD2377" s="233"/>
      <c r="AE2377" s="233"/>
      <c r="AF2377" s="233"/>
      <c r="AJ2377" s="233"/>
      <c r="AK2377" s="233"/>
      <c r="AL2377" s="233"/>
      <c r="AP2377" s="233"/>
      <c r="AQ2377" s="233"/>
      <c r="AR2377" s="233"/>
      <c r="AV2377" s="233"/>
      <c r="AW2377" s="233"/>
      <c r="AX2377" s="233"/>
      <c r="BB2377" s="233"/>
      <c r="BC2377" s="233"/>
      <c r="BD2377" s="233"/>
      <c r="BH2377" s="233"/>
      <c r="BI2377" s="233"/>
      <c r="BJ2377" s="233"/>
    </row>
    <row r="2378" spans="2:62" ht="15.5" hidden="1" x14ac:dyDescent="0.3">
      <c r="B2378" s="223" t="s">
        <v>45</v>
      </c>
      <c r="C2378" s="224">
        <f>IF(OR(B603=$B$2290,F603=$F$2290,J603=$J$2290),0,1)</f>
        <v>0</v>
      </c>
      <c r="D2378" s="225"/>
      <c r="E2378" s="225"/>
      <c r="F2378" s="225">
        <f>IF(B603=$B$2291,1,IF(B603=$B$2292,0.75,IF(B603=$B$2293,0.5,IF(B603=$B$2294,0.25,0))))</f>
        <v>0</v>
      </c>
      <c r="G2378" s="225">
        <f>IF(F603=$F$2291,1,IF(F603=$F$2292,0.75,IF(F603=$F$2293,0.5,IF(F603=$F$2294,0.25,0))))</f>
        <v>0</v>
      </c>
      <c r="H2378" s="225">
        <f>IF(J603=$J$2291,1,IF(J603=$J$2292,0.75,IF(J603=$J$2293,0.5,IF(J603=$J$2294,0.25,0))))</f>
        <v>0</v>
      </c>
      <c r="I2378" s="225"/>
      <c r="J2378" s="226">
        <f>(F2378+G2378+H2378)/3</f>
        <v>0</v>
      </c>
      <c r="K2378" s="225"/>
      <c r="L2378" s="225"/>
      <c r="M2378" s="225"/>
    </row>
    <row r="2379" spans="2:62" hidden="1" x14ac:dyDescent="0.3"/>
    <row r="2380" spans="2:62" hidden="1" x14ac:dyDescent="0.3">
      <c r="B2380" s="48" t="str">
        <f>IF(B603=B$2291,B2383,IF(B603=B$2292,B2384,IF(B603=B$2293,B2385,IF(B603=B$2294,B2386,""))))</f>
        <v/>
      </c>
      <c r="C2380" s="48"/>
      <c r="D2380" s="48"/>
      <c r="E2380" s="48"/>
      <c r="F2380" s="48" t="str">
        <f>IF(F603=F$2291,F2383,IF(F603=F$2292,F2384,IF(F603=F$2293,F2385,IF(F603=F$2294,F2386,""))))</f>
        <v/>
      </c>
      <c r="G2380" s="48"/>
      <c r="H2380" s="228"/>
      <c r="I2380" s="48"/>
      <c r="J2380" s="48" t="str">
        <f>IF(J603=J$2291,J2383,IF(J603=J$2292,J2384,IF(J603=J$2293,J2385,IF(J603=J$2294,J2386,""))))</f>
        <v/>
      </c>
      <c r="K2380" s="48"/>
      <c r="L2380" s="48"/>
      <c r="M2380" s="48"/>
      <c r="P2380" s="1" t="str">
        <f>CONCATENATE(B2380,F2380,J2380,B2381,F2381,J2381)</f>
        <v/>
      </c>
    </row>
    <row r="2381" spans="2:62" hidden="1" x14ac:dyDescent="0.3">
      <c r="B2381" s="230" t="str">
        <f>IF(B603=$B$2290,"","Schedule a session with me to get immediate feedback. ")</f>
        <v/>
      </c>
      <c r="C2381" s="230"/>
      <c r="D2381" s="230"/>
      <c r="E2381" s="230"/>
      <c r="F2381" s="230" t="str">
        <f>IF(F603=$F$2290,"","Get tips specific to your answers and applied position. ")</f>
        <v/>
      </c>
      <c r="G2381" s="230"/>
      <c r="H2381" s="231"/>
      <c r="I2381" s="230"/>
      <c r="J2381" s="230" t="str">
        <f>IF(J603=$J$2290,"","I can help you practice to perfect your competitive answer. ")</f>
        <v/>
      </c>
      <c r="K2381" s="230"/>
      <c r="L2381" s="230"/>
      <c r="M2381" s="230"/>
      <c r="P2381" s="232" t="s">
        <v>588</v>
      </c>
      <c r="Q2381" s="233"/>
      <c r="R2381" s="233"/>
      <c r="S2381" s="48" t="s">
        <v>589</v>
      </c>
      <c r="V2381" s="232" t="s">
        <v>590</v>
      </c>
      <c r="W2381" s="233"/>
      <c r="X2381" s="233"/>
      <c r="Y2381" s="48" t="s">
        <v>1052</v>
      </c>
      <c r="AB2381" s="234"/>
      <c r="AC2381" s="234"/>
      <c r="AD2381" s="232" t="s">
        <v>1053</v>
      </c>
      <c r="AE2381" s="233"/>
      <c r="AF2381" s="233"/>
      <c r="AG2381" s="48" t="s">
        <v>1054</v>
      </c>
      <c r="AJ2381" s="232" t="s">
        <v>1055</v>
      </c>
      <c r="AK2381" s="233"/>
      <c r="AL2381" s="233"/>
      <c r="AM2381" s="48" t="s">
        <v>595</v>
      </c>
      <c r="AP2381" s="232" t="s">
        <v>1056</v>
      </c>
      <c r="AQ2381" s="233"/>
      <c r="AR2381" s="233"/>
      <c r="AS2381" s="48" t="s">
        <v>1057</v>
      </c>
      <c r="AV2381" s="235" t="s">
        <v>1058</v>
      </c>
      <c r="AW2381" s="233"/>
      <c r="AX2381" s="233"/>
      <c r="AY2381" s="48" t="s">
        <v>1059</v>
      </c>
      <c r="BB2381" s="232" t="s">
        <v>1060</v>
      </c>
      <c r="BC2381" s="233"/>
      <c r="BD2381" s="233"/>
      <c r="BE2381" s="48" t="s">
        <v>1061</v>
      </c>
      <c r="BH2381" s="232" t="s">
        <v>1062</v>
      </c>
      <c r="BI2381" s="233"/>
      <c r="BJ2381" s="233"/>
    </row>
    <row r="2382" spans="2:62" hidden="1" x14ac:dyDescent="0.3">
      <c r="B2382" s="240" t="str">
        <f>IF($C$4=$C$1332,P2382,IF($C$4=$C$1333,S2382,IF($C$4=$C$1334,V2382,IF($C$4=$C$1335,Y2382,IF($C$4=$C$1336,AD2382,IF($C$4=$C$1337,AG2382,IF($C$4=$C$1338,AJ2382,IF($C$4=$C$1339,AM2382,IF($C$4=$C$1340,AP2382,IF($C$4=$C$1341,AS2382,""))))))))))</f>
        <v>TIP</v>
      </c>
      <c r="C2382" s="230"/>
      <c r="D2382" s="230"/>
      <c r="E2382" s="230"/>
      <c r="F2382" s="241" t="str">
        <f>IF($C$4=$C$1332,Q2382,IF($C$4=$C$1333,T2382,IF($C$4=$C$1334,W2382,IF($C$4=$C$1335,Z2382,IF($C$4=$C$1336,AE2382,IF($C$4=$C$1337,AH2382,IF($C$4=$C$1338,AK2382,IF($C$4=$C$1339,AN2382,IF($C$4=$C$1340,AQ2382,IF($C$4=$C$1341,AT2382,""))))))))))</f>
        <v>TIP</v>
      </c>
      <c r="G2382" s="230"/>
      <c r="H2382" s="231"/>
      <c r="I2382" s="230"/>
      <c r="J2382" s="241" t="str">
        <f>IF($C$4=$C$1332,R2382,IF($C$4=$C$1333,U2382,IF($C$4=$C$1334,X2382,IF($C$4=$C$1335,AA2382,IF($C$4=$C$1336,AF2382,IF($C$4=$C$1337,AI2382,IF($C$4=$C$1338,AL2382,IF($C$4=$C$1339,AO2382,IF($C$4=$C$1340,AR2382,IF($C$4=$C$1341,AU2382,""))))))))))</f>
        <v>TIP</v>
      </c>
      <c r="K2382" s="230"/>
      <c r="L2382" s="230"/>
      <c r="M2382" s="230"/>
      <c r="P2382" s="239" t="s">
        <v>1091</v>
      </c>
      <c r="Q2382" s="239" t="s">
        <v>1091</v>
      </c>
      <c r="R2382" s="239" t="s">
        <v>1091</v>
      </c>
      <c r="S2382" s="236"/>
      <c r="T2382" s="236"/>
      <c r="U2382" s="236"/>
      <c r="V2382" s="239"/>
      <c r="W2382" s="239"/>
      <c r="X2382" s="239"/>
      <c r="Y2382" s="236"/>
      <c r="Z2382" s="236"/>
      <c r="AA2382" s="236"/>
      <c r="AB2382" s="234"/>
      <c r="AC2382" s="234"/>
      <c r="AD2382" s="239"/>
      <c r="AE2382" s="239"/>
      <c r="AF2382" s="239"/>
      <c r="AG2382" s="236"/>
      <c r="AH2382" s="236"/>
      <c r="AI2382" s="236"/>
      <c r="AJ2382" s="239"/>
      <c r="AK2382" s="239"/>
      <c r="AL2382" s="239"/>
      <c r="AM2382" s="236"/>
      <c r="AN2382" s="236"/>
      <c r="AO2382" s="236"/>
      <c r="AP2382" s="239"/>
      <c r="AQ2382" s="239"/>
      <c r="AR2382" s="239"/>
      <c r="AS2382" s="236"/>
      <c r="AT2382" s="236"/>
      <c r="AU2382" s="236"/>
      <c r="AV2382" s="239"/>
      <c r="AW2382" s="239"/>
      <c r="AX2382" s="239"/>
      <c r="AY2382" s="236"/>
      <c r="AZ2382" s="236"/>
      <c r="BA2382" s="236"/>
      <c r="BB2382" s="239"/>
      <c r="BC2382" s="239"/>
      <c r="BD2382" s="239"/>
      <c r="BE2382" s="236"/>
      <c r="BF2382" s="236"/>
      <c r="BG2382" s="236"/>
      <c r="BH2382" s="239"/>
      <c r="BI2382" s="239"/>
      <c r="BJ2382" s="239"/>
    </row>
    <row r="2383" spans="2:62" hidden="1" x14ac:dyDescent="0.3">
      <c r="B2383" s="1" t="str">
        <f>IF($C$4=$C$1332,P2383,IF($C$4=$C$1333,S2383,IF($C$4=$C$1334,V2383,IF($C$4=$C$1335,Y2383,IF($C$4=$C$1336,AD2383,IF($C$4=$C$1337,AG2383,IF($C$4=$C$1338,AJ2383,IF($C$4=$C$1339,AM2383,IF($C$4=$C$1340,AP2383,IF($C$4=$C$1341,AS2383,""))))))))))</f>
        <v xml:space="preserve">Excellent to come up with something to show how you're uniquely qualifief for this role. </v>
      </c>
      <c r="F2383" s="86" t="str">
        <f>IF($C$4=$C$1332,Q2383,IF($C$4=$C$1333,T2383,IF($C$4=$C$1334,W2383,IF($C$4=$C$1335,Z2383,IF($C$4=$C$1336,AE2383,IF($C$4=$C$1337,AH2383,IF($C$4=$C$1338,AK2383,IF($C$4=$C$1339,AN2383,IF($C$4=$C$1340,AQ2383,IF($C$4=$C$1341,AT2383,""))))))))))</f>
        <v xml:space="preserve">Awesome when you provide a remarkable story showing yourself uniquely qualified as their best candidate. </v>
      </c>
      <c r="J2383" s="86" t="str">
        <f>IF($C$4=$C$1332,R2383,IF($C$4=$C$1333,U2383,IF($C$4=$C$1334,X2383,IF($C$4=$C$1335,AA2383,IF($C$4=$C$1336,AF2383,IF($C$4=$C$1337,AI2383,IF($C$4=$C$1338,AL2383,IF($C$4=$C$1339,AO2383,IF($C$4=$C$1340,AR2383,IF($C$4=$C$1341,AU2383,""))))))))))</f>
        <v xml:space="preserve">Great by providing specific qualifications the other candidates unlikely can provide. </v>
      </c>
      <c r="P2383" s="233" t="s">
        <v>1152</v>
      </c>
      <c r="Q2383" s="233" t="s">
        <v>1153</v>
      </c>
      <c r="R2383" s="233" t="s">
        <v>1154</v>
      </c>
      <c r="V2383" s="233"/>
      <c r="W2383" s="233"/>
      <c r="X2383" s="233"/>
      <c r="AB2383" s="234"/>
      <c r="AC2383" s="234"/>
      <c r="AD2383" s="233"/>
      <c r="AE2383" s="233"/>
      <c r="AF2383" s="233"/>
      <c r="AJ2383" s="233"/>
      <c r="AK2383" s="233"/>
      <c r="AL2383" s="233"/>
      <c r="AP2383" s="233"/>
      <c r="AQ2383" s="233"/>
      <c r="AR2383" s="233"/>
      <c r="AV2383" s="233"/>
      <c r="AW2383" s="233"/>
      <c r="AX2383" s="233"/>
      <c r="BB2383" s="233"/>
      <c r="BC2383" s="233"/>
      <c r="BD2383" s="233"/>
      <c r="BH2383" s="233"/>
      <c r="BI2383" s="233"/>
      <c r="BJ2383" s="233"/>
    </row>
    <row r="2384" spans="2:62" hidden="1" x14ac:dyDescent="0.3">
      <c r="B2384" s="1" t="str">
        <f>IF($C$4=$C$1332,P2384,IF($C$4=$C$1333,S2384,IF($C$4=$C$1334,V2384,IF($C$4=$C$1335,Y2384,IF($C$4=$C$1336,AD2384,IF($C$4=$C$1337,AG2384,IF($C$4=$C$1338,AJ2384,IF($C$4=$C$1339,AM2384,IF($C$4=$C$1340,AP2384,IF($C$4=$C$1341,AS2384,""))))))))))</f>
        <v xml:space="preserve">Good to bring up a story showing your are probably the best suited for the role. </v>
      </c>
      <c r="F2384" s="86" t="str">
        <f>IF($C$4=$C$1332,Q2384,IF($C$4=$C$1333,T2384,IF($C$4=$C$1334,W2384,IF($C$4=$C$1335,Z2384,IF($C$4=$C$1336,AE2384,IF($C$4=$C$1337,AH2384,IF($C$4=$C$1338,AK2384,IF($C$4=$C$1339,AN2384,IF($C$4=$C$1340,AQ2384,IF($C$4=$C$1341,AT2384,""))))))))))</f>
        <v xml:space="preserve">Good when you show yourself uniquely believable as one of their top candidates. </v>
      </c>
      <c r="J2384" s="86" t="str">
        <f>IF($C$4=$C$1332,R2384,IF($C$4=$C$1333,U2384,IF($C$4=$C$1334,X2384,IF($C$4=$C$1335,AA2384,IF($C$4=$C$1336,AF2384,IF($C$4=$C$1337,AI2384,IF($C$4=$C$1338,AL2384,IF($C$4=$C$1339,AO2384,IF($C$4=$C$1340,AR2384,IF($C$4=$C$1341,AU2384,""))))))))))</f>
        <v xml:space="preserve">Good by providing unique qualifications the other are unlikely to provide. </v>
      </c>
      <c r="P2384" s="233" t="s">
        <v>1155</v>
      </c>
      <c r="Q2384" s="233" t="s">
        <v>1156</v>
      </c>
      <c r="R2384" s="233" t="s">
        <v>1157</v>
      </c>
      <c r="V2384" s="233"/>
      <c r="W2384" s="233"/>
      <c r="X2384" s="233"/>
      <c r="AB2384" s="234"/>
      <c r="AC2384" s="234"/>
      <c r="AD2384" s="233"/>
      <c r="AE2384" s="233"/>
      <c r="AF2384" s="233"/>
      <c r="AJ2384" s="233"/>
      <c r="AK2384" s="233"/>
      <c r="AL2384" s="233"/>
      <c r="AP2384" s="233"/>
      <c r="AQ2384" s="233"/>
      <c r="AR2384" s="233"/>
      <c r="AV2384" s="233"/>
      <c r="AW2384" s="233"/>
      <c r="AX2384" s="233"/>
      <c r="BB2384" s="233"/>
      <c r="BC2384" s="233"/>
      <c r="BD2384" s="233"/>
      <c r="BH2384" s="233"/>
      <c r="BI2384" s="233"/>
      <c r="BJ2384" s="233"/>
    </row>
    <row r="2385" spans="2:62" hidden="1" x14ac:dyDescent="0.3">
      <c r="B2385" s="1" t="str">
        <f>IF($C$4=$C$1332,P2385,IF($C$4=$C$1333,S2385,IF($C$4=$C$1334,V2385,IF($C$4=$C$1335,Y2385,IF($C$4=$C$1336,AD2385,IF($C$4=$C$1337,AG2385,IF($C$4=$C$1338,AJ2385,IF($C$4=$C$1339,AM2385,IF($C$4=$C$1340,AP2385,IF($C$4=$C$1341,AS2385,""))))))))))</f>
        <v xml:space="preserve">Okay to add something, but make sure it stay relevant to what the role seeks. </v>
      </c>
      <c r="F2385" s="86" t="str">
        <f>IF($C$4=$C$1332,Q2385,IF($C$4=$C$1333,T2385,IF($C$4=$C$1334,W2385,IF($C$4=$C$1335,Z2385,IF($C$4=$C$1336,AE2385,IF($C$4=$C$1337,AH2385,IF($C$4=$C$1338,AK2385,IF($C$4=$C$1339,AN2385,IF($C$4=$C$1340,AQ2385,IF($C$4=$C$1341,AT2385,""))))))))))</f>
        <v xml:space="preserve">Okay to share your unique qualification for the role, but make sure it's easily believable. </v>
      </c>
      <c r="J2385" s="86" t="str">
        <f>IF($C$4=$C$1332,R2385,IF($C$4=$C$1333,U2385,IF($C$4=$C$1334,X2385,IF($C$4=$C$1335,AA2385,IF($C$4=$C$1336,AF2385,IF($C$4=$C$1337,AI2385,IF($C$4=$C$1338,AL2385,IF($C$4=$C$1339,AO2385,IF($C$4=$C$1340,AR2385,IF($C$4=$C$1341,AU2385,""))))))))))</f>
        <v xml:space="preserve">Okay you can say you are uniqely qualified, but use specific examples. </v>
      </c>
      <c r="P2385" s="233" t="s">
        <v>1158</v>
      </c>
      <c r="Q2385" s="233" t="s">
        <v>1159</v>
      </c>
      <c r="R2385" s="233" t="s">
        <v>1160</v>
      </c>
      <c r="V2385" s="233"/>
      <c r="W2385" s="233"/>
      <c r="X2385" s="233"/>
      <c r="AB2385" s="234"/>
      <c r="AC2385" s="234"/>
      <c r="AD2385" s="233"/>
      <c r="AE2385" s="233"/>
      <c r="AF2385" s="233"/>
      <c r="AJ2385" s="233"/>
      <c r="AK2385" s="233"/>
      <c r="AL2385" s="233"/>
      <c r="AP2385" s="233"/>
      <c r="AQ2385" s="233"/>
      <c r="AR2385" s="233"/>
      <c r="AV2385" s="233"/>
      <c r="AW2385" s="233"/>
      <c r="AX2385" s="233"/>
      <c r="BB2385" s="233"/>
      <c r="BC2385" s="233"/>
      <c r="BD2385" s="233"/>
      <c r="BH2385" s="233"/>
      <c r="BI2385" s="233"/>
      <c r="BJ2385" s="233"/>
    </row>
    <row r="2386" spans="2:62" hidden="1" x14ac:dyDescent="0.3">
      <c r="B2386" s="1" t="str">
        <f>IF($C$4=$C$1332,P2386,IF($C$4=$C$1333,S2386,IF($C$4=$C$1334,V2386,IF($C$4=$C$1335,Y2386,IF($C$4=$C$1336,AD2386,IF($C$4=$C$1337,AG2386,IF($C$4=$C$1338,AJ2386,IF($C$4=$C$1339,AM2386,IF($C$4=$C$1340,AP2386,IF($C$4=$C$1341,AS2386,""))))))))))</f>
        <v xml:space="preserve">Poor if not providing anything to differentiate yourself from other candidates. </v>
      </c>
      <c r="F2386" s="86" t="str">
        <f>IF($C$4=$C$1332,Q2386,IF($C$4=$C$1333,T2386,IF($C$4=$C$1334,W2386,IF($C$4=$C$1335,Z2386,IF($C$4=$C$1336,AE2386,IF($C$4=$C$1337,AH2386,IF($C$4=$C$1338,AK2386,IF($C$4=$C$1339,AN2386,IF($C$4=$C$1340,AQ2386,IF($C$4=$C$1341,AT2386,""))))))))))</f>
        <v xml:space="preserve">Perhaps find another story about your qualifications, one more easily verifiable or trusted. </v>
      </c>
      <c r="J2386" s="86" t="str">
        <f>IF($C$4=$C$1332,R2386,IF($C$4=$C$1333,U2386,IF($C$4=$C$1334,X2386,IF($C$4=$C$1335,AA2386,IF($C$4=$C$1336,AF2386,IF($C$4=$C$1337,AI2386,IF($C$4=$C$1338,AL2386,IF($C$4=$C$1339,AO2386,IF($C$4=$C$1340,AR2386,IF($C$4=$C$1341,AU2386,""))))))))))</f>
        <v xml:space="preserve">Poor until you can provide enough details to fit you to the job requirements. </v>
      </c>
      <c r="P2386" s="233" t="s">
        <v>1161</v>
      </c>
      <c r="Q2386" s="233" t="s">
        <v>1162</v>
      </c>
      <c r="R2386" s="233" t="s">
        <v>1163</v>
      </c>
      <c r="V2386" s="233"/>
      <c r="W2386" s="233"/>
      <c r="X2386" s="233"/>
      <c r="AB2386" s="234"/>
      <c r="AC2386" s="234"/>
      <c r="AD2386" s="233"/>
      <c r="AE2386" s="233"/>
      <c r="AF2386" s="233"/>
      <c r="AJ2386" s="233"/>
      <c r="AK2386" s="233"/>
      <c r="AL2386" s="233"/>
      <c r="AP2386" s="233"/>
      <c r="AQ2386" s="233"/>
      <c r="AR2386" s="233"/>
      <c r="AV2386" s="233"/>
      <c r="AW2386" s="233"/>
      <c r="AX2386" s="233"/>
      <c r="BB2386" s="233"/>
      <c r="BC2386" s="233"/>
      <c r="BD2386" s="233"/>
      <c r="BH2386" s="233"/>
      <c r="BI2386" s="233"/>
      <c r="BJ2386" s="233"/>
    </row>
    <row r="2387" spans="2:62" ht="15.5" hidden="1" x14ac:dyDescent="0.3">
      <c r="B2387" s="223" t="s">
        <v>46</v>
      </c>
      <c r="C2387" s="224">
        <f>IF(OR(B640=$B$2290,F640=$F$2290,J640=$J$2290),0,1)</f>
        <v>0</v>
      </c>
      <c r="D2387" s="225"/>
      <c r="E2387" s="225"/>
      <c r="F2387" s="225">
        <f>IF(B640=$B$2291,1,IF(B640=$B$2292,0.75,IF(B640=$B$2293,0.5,IF(B640=$B$2294,0.25,0))))</f>
        <v>0</v>
      </c>
      <c r="G2387" s="225">
        <f>IF(F640=$F$2291,1,IF(F640=$F$2292,0.75,IF(F640=$F$2293,0.5,IF(F640=$F$2294,0.25,0))))</f>
        <v>0</v>
      </c>
      <c r="H2387" s="225">
        <f>IF(J640=$J$2291,1,IF(J640=$J$2292,0.75,IF(J640=$J$2293,0.5,IF(J640=$J$2294,0.25,0))))</f>
        <v>0</v>
      </c>
      <c r="I2387" s="225"/>
      <c r="J2387" s="226">
        <f>(F2387+G2387+H2387)/3</f>
        <v>0</v>
      </c>
      <c r="K2387" s="225"/>
      <c r="L2387" s="225"/>
      <c r="M2387" s="225"/>
    </row>
    <row r="2388" spans="2:62" hidden="1" x14ac:dyDescent="0.3"/>
    <row r="2389" spans="2:62" hidden="1" x14ac:dyDescent="0.3">
      <c r="B2389" s="48" t="str">
        <f>IF(B640=B$2291,B2392,IF(B640=B$2292,B2393,IF(B640=B$2293,B2394,IF(B640=B$2294,B2395,""))))</f>
        <v/>
      </c>
      <c r="C2389" s="48"/>
      <c r="D2389" s="48"/>
      <c r="E2389" s="48"/>
      <c r="F2389" s="48" t="str">
        <f>IF(F640=F$2291,F2392,IF(F640=F$2292,F2393,IF(F640=F$2293,F2394,IF(F640=F$2294,F2395,""))))</f>
        <v/>
      </c>
      <c r="G2389" s="48"/>
      <c r="H2389" s="228"/>
      <c r="I2389" s="48"/>
      <c r="J2389" s="48" t="str">
        <f>IF(J640=J$2291,J2392,IF(J640=J$2292,J2393,IF(J640=J$2293,J2394,IF(J640=J$2294,J2395,""))))</f>
        <v/>
      </c>
      <c r="K2389" s="48"/>
      <c r="L2389" s="48"/>
      <c r="M2389" s="48"/>
      <c r="P2389" s="1" t="str">
        <f>CONCATENATE(B2389,F2389,J2389,B2390,F2390,J2390)</f>
        <v/>
      </c>
    </row>
    <row r="2390" spans="2:62" hidden="1" x14ac:dyDescent="0.3">
      <c r="B2390" s="230" t="str">
        <f>IF(B640=$B$2290,"","Schedule a session with me to get immediate feedback. ")</f>
        <v/>
      </c>
      <c r="C2390" s="230"/>
      <c r="D2390" s="230"/>
      <c r="E2390" s="230"/>
      <c r="F2390" s="230" t="str">
        <f>IF(F640=$F$2290,"","Get tips specific to your answers and applied position. ")</f>
        <v/>
      </c>
      <c r="G2390" s="230"/>
      <c r="H2390" s="231"/>
      <c r="I2390" s="230"/>
      <c r="J2390" s="230" t="str">
        <f>IF(J640=$J$2290,"","I can help you practice to perfect your competitive answer. ")</f>
        <v/>
      </c>
      <c r="K2390" s="230"/>
      <c r="L2390" s="230"/>
      <c r="M2390" s="230"/>
      <c r="P2390" s="232" t="s">
        <v>588</v>
      </c>
      <c r="Q2390" s="233"/>
      <c r="R2390" s="233"/>
      <c r="S2390" s="48" t="s">
        <v>589</v>
      </c>
      <c r="V2390" s="232" t="s">
        <v>590</v>
      </c>
      <c r="W2390" s="233"/>
      <c r="X2390" s="233"/>
      <c r="Y2390" s="48" t="s">
        <v>1052</v>
      </c>
      <c r="AB2390" s="234"/>
      <c r="AC2390" s="234"/>
      <c r="AD2390" s="232" t="s">
        <v>1053</v>
      </c>
      <c r="AE2390" s="233"/>
      <c r="AF2390" s="233"/>
      <c r="AG2390" s="48" t="s">
        <v>1054</v>
      </c>
      <c r="AJ2390" s="232" t="s">
        <v>1055</v>
      </c>
      <c r="AK2390" s="233"/>
      <c r="AL2390" s="233"/>
      <c r="AM2390" s="48" t="s">
        <v>595</v>
      </c>
      <c r="AP2390" s="232" t="s">
        <v>1056</v>
      </c>
      <c r="AQ2390" s="233"/>
      <c r="AR2390" s="233"/>
      <c r="AS2390" s="48" t="s">
        <v>1057</v>
      </c>
      <c r="AV2390" s="235" t="s">
        <v>1058</v>
      </c>
      <c r="AW2390" s="233"/>
      <c r="AX2390" s="233"/>
      <c r="AY2390" s="48" t="s">
        <v>1059</v>
      </c>
      <c r="BB2390" s="232" t="s">
        <v>1060</v>
      </c>
      <c r="BC2390" s="233"/>
      <c r="BD2390" s="233"/>
      <c r="BE2390" s="48" t="s">
        <v>1061</v>
      </c>
      <c r="BH2390" s="232" t="s">
        <v>1062</v>
      </c>
      <c r="BI2390" s="233"/>
      <c r="BJ2390" s="233"/>
    </row>
    <row r="2391" spans="2:62" hidden="1" x14ac:dyDescent="0.3">
      <c r="B2391" s="240" t="str">
        <f>IF($C$4=$C$1332,P2391,IF($C$4=$C$1333,S2391,IF($C$4=$C$1334,V2391,IF($C$4=$C$1335,Y2391,IF($C$4=$C$1336,AD2391,IF($C$4=$C$1337,AG2391,IF($C$4=$C$1338,AJ2391,IF($C$4=$C$1339,AM2391,IF($C$4=$C$1340,AP2391,IF($C$4=$C$1341,AS2391,""))))))))))</f>
        <v>TIP</v>
      </c>
      <c r="C2391" s="230"/>
      <c r="D2391" s="230"/>
      <c r="E2391" s="230"/>
      <c r="F2391" s="241" t="str">
        <f>IF($C$4=$C$1332,Q2391,IF($C$4=$C$1333,T2391,IF($C$4=$C$1334,W2391,IF($C$4=$C$1335,Z2391,IF($C$4=$C$1336,AE2391,IF($C$4=$C$1337,AH2391,IF($C$4=$C$1338,AK2391,IF($C$4=$C$1339,AN2391,IF($C$4=$C$1340,AQ2391,IF($C$4=$C$1341,AT2391,""))))))))))</f>
        <v>TIP</v>
      </c>
      <c r="G2391" s="230"/>
      <c r="H2391" s="231"/>
      <c r="I2391" s="230"/>
      <c r="J2391" s="241" t="str">
        <f>IF($C$4=$C$1332,R2391,IF($C$4=$C$1333,U2391,IF($C$4=$C$1334,X2391,IF($C$4=$C$1335,AA2391,IF($C$4=$C$1336,AF2391,IF($C$4=$C$1337,AI2391,IF($C$4=$C$1338,AL2391,IF($C$4=$C$1339,AO2391,IF($C$4=$C$1340,AR2391,IF($C$4=$C$1341,AU2391,""))))))))))</f>
        <v>TIP</v>
      </c>
      <c r="K2391" s="230"/>
      <c r="L2391" s="230"/>
      <c r="M2391" s="230"/>
      <c r="P2391" s="239" t="s">
        <v>1091</v>
      </c>
      <c r="Q2391" s="239" t="s">
        <v>1091</v>
      </c>
      <c r="R2391" s="239" t="s">
        <v>1091</v>
      </c>
      <c r="S2391" s="236"/>
      <c r="T2391" s="236"/>
      <c r="U2391" s="236"/>
      <c r="V2391" s="239"/>
      <c r="W2391" s="239"/>
      <c r="X2391" s="239"/>
      <c r="Y2391" s="236"/>
      <c r="Z2391" s="236"/>
      <c r="AA2391" s="236"/>
      <c r="AB2391" s="234"/>
      <c r="AC2391" s="234"/>
      <c r="AD2391" s="239"/>
      <c r="AE2391" s="239"/>
      <c r="AF2391" s="239"/>
      <c r="AG2391" s="236"/>
      <c r="AH2391" s="236"/>
      <c r="AI2391" s="236"/>
      <c r="AJ2391" s="239"/>
      <c r="AK2391" s="239"/>
      <c r="AL2391" s="239"/>
      <c r="AM2391" s="236"/>
      <c r="AN2391" s="236"/>
      <c r="AO2391" s="236"/>
      <c r="AP2391" s="239"/>
      <c r="AQ2391" s="239"/>
      <c r="AR2391" s="239"/>
      <c r="AS2391" s="236"/>
      <c r="AT2391" s="236"/>
      <c r="AU2391" s="236"/>
      <c r="AV2391" s="239"/>
      <c r="AW2391" s="239"/>
      <c r="AX2391" s="239"/>
      <c r="AY2391" s="236"/>
      <c r="AZ2391" s="236"/>
      <c r="BA2391" s="236"/>
      <c r="BB2391" s="239"/>
      <c r="BC2391" s="239"/>
      <c r="BD2391" s="239"/>
      <c r="BE2391" s="236"/>
      <c r="BF2391" s="236"/>
      <c r="BG2391" s="236"/>
      <c r="BH2391" s="239"/>
      <c r="BI2391" s="239"/>
      <c r="BJ2391" s="239"/>
    </row>
    <row r="2392" spans="2:62" hidden="1" x14ac:dyDescent="0.3">
      <c r="B2392" s="1" t="str">
        <f>IF($C$4=$C$1332,P2392,IF($C$4=$C$1333,S2392,IF($C$4=$C$1334,V2392,IF($C$4=$C$1335,Y2392,IF($C$4=$C$1336,AD2392,IF($C$4=$C$1337,AG2392,IF($C$4=$C$1338,AJ2392,IF($C$4=$C$1339,AM2392,IF($C$4=$C$1340,AP2392,IF($C$4=$C$1341,AS2392,""))))))))))</f>
        <v xml:space="preserve">Excellent you ask questions that shows you already visualized yourself in the role. </v>
      </c>
      <c r="F2392" s="86" t="str">
        <f>IF($C$4=$C$1332,Q2392,IF($C$4=$C$1333,T2392,IF($C$4=$C$1334,W2392,IF($C$4=$C$1335,Z2392,IF($C$4=$C$1336,AE2392,IF($C$4=$C$1337,AH2392,IF($C$4=$C$1338,AK2392,IF($C$4=$C$1339,AN2392,IF($C$4=$C$1340,AQ2392,IF($C$4=$C$1341,AT2392,""))))))))))</f>
        <v xml:space="preserve">Great your questions show you must make an informed decision for any job offer. </v>
      </c>
      <c r="J2392" s="86" t="str">
        <f>IF($C$4=$C$1332,R2392,IF($C$4=$C$1333,U2392,IF($C$4=$C$1334,X2392,IF($C$4=$C$1335,AA2392,IF($C$4=$C$1336,AF2392,IF($C$4=$C$1337,AI2392,IF($C$4=$C$1338,AL2392,IF($C$4=$C$1339,AO2392,IF($C$4=$C$1340,AR2392,IF($C$4=$C$1341,AU2392,""))))))))))</f>
        <v xml:space="preserve">Great your questions get down to some nitty gritty specifics for the position. </v>
      </c>
      <c r="P2392" s="233" t="s">
        <v>1164</v>
      </c>
      <c r="Q2392" s="233" t="s">
        <v>1165</v>
      </c>
      <c r="R2392" s="233" t="s">
        <v>1166</v>
      </c>
      <c r="V2392" s="233"/>
      <c r="W2392" s="233"/>
      <c r="X2392" s="233"/>
      <c r="AB2392" s="234"/>
      <c r="AC2392" s="234"/>
      <c r="AD2392" s="233"/>
      <c r="AE2392" s="233"/>
      <c r="AF2392" s="233"/>
      <c r="AJ2392" s="233"/>
      <c r="AK2392" s="233"/>
      <c r="AL2392" s="233"/>
      <c r="AP2392" s="233"/>
      <c r="AQ2392" s="233"/>
      <c r="AR2392" s="233"/>
      <c r="AV2392" s="233"/>
      <c r="AW2392" s="233"/>
      <c r="AX2392" s="233"/>
      <c r="BB2392" s="233"/>
      <c r="BC2392" s="233"/>
      <c r="BD2392" s="233"/>
      <c r="BH2392" s="233"/>
      <c r="BI2392" s="233"/>
      <c r="BJ2392" s="233"/>
    </row>
    <row r="2393" spans="2:62" hidden="1" x14ac:dyDescent="0.3">
      <c r="B2393" s="1" t="str">
        <f>IF($C$4=$C$1332,P2393,IF($C$4=$C$1333,S2393,IF($C$4=$C$1334,V2393,IF($C$4=$C$1335,Y2393,IF($C$4=$C$1336,AD2393,IF($C$4=$C$1337,AG2393,IF($C$4=$C$1338,AJ2393,IF($C$4=$C$1339,AM2393,IF($C$4=$C$1340,AP2393,IF($C$4=$C$1341,AS2393,""))))))))))</f>
        <v xml:space="preserve">Good you ask questions that shows you are ready to slide into the role. </v>
      </c>
      <c r="F2393" s="86" t="str">
        <f>IF($C$4=$C$1332,Q2393,IF($C$4=$C$1333,T2393,IF($C$4=$C$1334,W2393,IF($C$4=$C$1335,Z2393,IF($C$4=$C$1336,AE2393,IF($C$4=$C$1337,AH2393,IF($C$4=$C$1338,AK2393,IF($C$4=$C$1339,AN2393,IF($C$4=$C$1340,AQ2393,IF($C$4=$C$1341,AT2393,""))))))))))</f>
        <v xml:space="preserve">Good your questions show your genuine interest in the position. </v>
      </c>
      <c r="J2393" s="86" t="str">
        <f>IF($C$4=$C$1332,R2393,IF($C$4=$C$1333,U2393,IF($C$4=$C$1334,X2393,IF($C$4=$C$1335,AA2393,IF($C$4=$C$1336,AF2393,IF($C$4=$C$1337,AI2393,IF($C$4=$C$1338,AL2393,IF($C$4=$C$1339,AO2393,IF($C$4=$C$1340,AR2393,IF($C$4=$C$1341,AU2393,""))))))))))</f>
        <v xml:space="preserve">Good your questions address specifics so you can make an informed decision if offered the job. </v>
      </c>
      <c r="P2393" s="233" t="s">
        <v>1167</v>
      </c>
      <c r="Q2393" s="233" t="s">
        <v>1168</v>
      </c>
      <c r="R2393" s="233" t="s">
        <v>1169</v>
      </c>
      <c r="V2393" s="233"/>
      <c r="W2393" s="233"/>
      <c r="X2393" s="233"/>
      <c r="AB2393" s="234"/>
      <c r="AC2393" s="234"/>
      <c r="AD2393" s="233"/>
      <c r="AE2393" s="233"/>
      <c r="AF2393" s="233"/>
      <c r="AJ2393" s="233"/>
      <c r="AK2393" s="233"/>
      <c r="AL2393" s="233"/>
      <c r="AP2393" s="233"/>
      <c r="AQ2393" s="233"/>
      <c r="AR2393" s="233"/>
      <c r="AV2393" s="233"/>
      <c r="AW2393" s="233"/>
      <c r="AX2393" s="233"/>
      <c r="BB2393" s="233"/>
      <c r="BC2393" s="233"/>
      <c r="BD2393" s="233"/>
      <c r="BH2393" s="233"/>
      <c r="BI2393" s="233"/>
      <c r="BJ2393" s="233"/>
    </row>
    <row r="2394" spans="2:62" hidden="1" x14ac:dyDescent="0.3">
      <c r="B2394" s="1" t="str">
        <f>IF($C$4=$C$1332,P2394,IF($C$4=$C$1333,S2394,IF($C$4=$C$1334,V2394,IF($C$4=$C$1335,Y2394,IF($C$4=$C$1336,AD2394,IF($C$4=$C$1337,AG2394,IF($C$4=$C$1338,AJ2394,IF($C$4=$C$1339,AM2394,IF($C$4=$C$1340,AP2394,IF($C$4=$C$1341,AS2394,""))))))))))</f>
        <v xml:space="preserve">Okay that you have questions, but keep them relevant to this step in the hiring process. </v>
      </c>
      <c r="F2394" s="86" t="str">
        <f>IF($C$4=$C$1332,Q2394,IF($C$4=$C$1333,T2394,IF($C$4=$C$1334,W2394,IF($C$4=$C$1335,Z2394,IF($C$4=$C$1336,AE2394,IF($C$4=$C$1337,AH2394,IF($C$4=$C$1338,AK2394,IF($C$4=$C$1339,AN2394,IF($C$4=$C$1340,AQ2394,IF($C$4=$C$1341,AT2394,""))))))))))</f>
        <v xml:space="preserve">Make sure you don't sound like you have questions just because you should ask them. </v>
      </c>
      <c r="J2394" s="86" t="str">
        <f>IF($C$4=$C$1332,R2394,IF($C$4=$C$1333,U2394,IF($C$4=$C$1334,X2394,IF($C$4=$C$1335,AA2394,IF($C$4=$C$1336,AF2394,IF($C$4=$C$1337,AI2394,IF($C$4=$C$1338,AL2394,IF($C$4=$C$1339,AO2394,IF($C$4=$C$1340,AR2394,IF($C$4=$C$1341,AU2394,""))))))))))</f>
        <v xml:space="preserve">Okay your questions seek some info, but try getting to more specifics in the role. </v>
      </c>
      <c r="P2394" s="233" t="s">
        <v>1170</v>
      </c>
      <c r="Q2394" s="233" t="s">
        <v>1171</v>
      </c>
      <c r="R2394" s="233" t="s">
        <v>1172</v>
      </c>
      <c r="V2394" s="233"/>
      <c r="W2394" s="233"/>
      <c r="X2394" s="233"/>
      <c r="AB2394" s="234"/>
      <c r="AC2394" s="234"/>
      <c r="AD2394" s="233"/>
      <c r="AE2394" s="233"/>
      <c r="AF2394" s="233"/>
      <c r="AJ2394" s="233"/>
      <c r="AK2394" s="233"/>
      <c r="AL2394" s="233"/>
      <c r="AP2394" s="233"/>
      <c r="AQ2394" s="233"/>
      <c r="AR2394" s="233"/>
      <c r="AV2394" s="233"/>
      <c r="AW2394" s="233"/>
      <c r="AX2394" s="233"/>
      <c r="BB2394" s="233"/>
      <c r="BC2394" s="233"/>
      <c r="BD2394" s="233"/>
      <c r="BH2394" s="233"/>
      <c r="BI2394" s="233"/>
      <c r="BJ2394" s="233"/>
    </row>
    <row r="2395" spans="2:62" hidden="1" x14ac:dyDescent="0.3">
      <c r="B2395" s="1" t="str">
        <f>IF($C$4=$C$1332,P2395,IF($C$4=$C$1333,S2395,IF($C$4=$C$1334,V2395,IF($C$4=$C$1335,Y2395,IF($C$4=$C$1336,AD2395,IF($C$4=$C$1337,AG2395,IF($C$4=$C$1338,AJ2395,IF($C$4=$C$1339,AM2395,IF($C$4=$C$1340,AP2395,IF($C$4=$C$1341,AS2395,""))))))))))</f>
        <v xml:space="preserve">Poor if you have not questions to ask that are relevent to this stage or to the job. </v>
      </c>
      <c r="F2395" s="86" t="str">
        <f>IF($C$4=$C$1332,Q2395,IF($C$4=$C$1333,T2395,IF($C$4=$C$1334,W2395,IF($C$4=$C$1335,Z2395,IF($C$4=$C$1336,AE2395,IF($C$4=$C$1337,AH2395,IF($C$4=$C$1338,AK2395,IF($C$4=$C$1339,AN2395,IF($C$4=$C$1340,AQ2395,IF($C$4=$C$1341,AT2395,""))))))))))</f>
        <v xml:space="preserve">Always have questions to ask the interviewer, or risk appearing uninterested in the job. </v>
      </c>
      <c r="J2395" s="86" t="str">
        <f>IF($C$4=$C$1332,R2395,IF($C$4=$C$1333,U2395,IF($C$4=$C$1334,X2395,IF($C$4=$C$1335,AA2395,IF($C$4=$C$1336,AF2395,IF($C$4=$C$1337,AI2395,IF($C$4=$C$1338,AL2395,IF($C$4=$C$1339,AO2395,IF($C$4=$C$1340,AR2395,IF($C$4=$C$1341,AU2395,""))))))))))</f>
        <v xml:space="preserve">Poor if lack questions to show you are ready to make an informed decision for any job offer. </v>
      </c>
      <c r="P2395" s="233" t="s">
        <v>1173</v>
      </c>
      <c r="Q2395" s="233" t="s">
        <v>1174</v>
      </c>
      <c r="R2395" s="233" t="s">
        <v>1175</v>
      </c>
      <c r="V2395" s="233"/>
      <c r="W2395" s="233"/>
      <c r="X2395" s="233"/>
      <c r="AB2395" s="234"/>
      <c r="AC2395" s="234"/>
      <c r="AD2395" s="233"/>
      <c r="AE2395" s="233"/>
      <c r="AF2395" s="233"/>
      <c r="AJ2395" s="233"/>
      <c r="AK2395" s="233"/>
      <c r="AL2395" s="233"/>
      <c r="AP2395" s="233"/>
      <c r="AQ2395" s="233"/>
      <c r="AR2395" s="233"/>
      <c r="AV2395" s="233"/>
      <c r="AW2395" s="233"/>
      <c r="AX2395" s="233"/>
      <c r="BB2395" s="233"/>
      <c r="BC2395" s="233"/>
      <c r="BD2395" s="233"/>
      <c r="BH2395" s="233"/>
      <c r="BI2395" s="233"/>
      <c r="BJ2395" s="233"/>
    </row>
    <row r="2396" spans="2:62" hidden="1" x14ac:dyDescent="0.3"/>
    <row r="2397" spans="2:62" hidden="1" x14ac:dyDescent="0.3"/>
    <row r="2398" spans="2:62" hidden="1" x14ac:dyDescent="0.3"/>
    <row r="2399" spans="2:62" hidden="1" x14ac:dyDescent="0.3"/>
    <row r="2400" spans="2:62" hidden="1" x14ac:dyDescent="0.3"/>
    <row r="2401" spans="1:14" hidden="1" x14ac:dyDescent="0.3"/>
    <row r="2402" spans="1:14" ht="15.5" hidden="1" x14ac:dyDescent="0.45">
      <c r="B2402" s="223"/>
      <c r="C2402" s="224" t="str">
        <f>IF((C2297+C2306+C2315++C2324+C2333++C2342+C2351+C2360+C2369+C2378+C2387)=11,"full","incomplete")</f>
        <v>incomplete</v>
      </c>
      <c r="D2402" s="225"/>
      <c r="E2402" s="225"/>
      <c r="F2402" s="245">
        <f>(F2297+F2306+F2315+F2324+F2333+F2342+F2351+F2360+F2369+F2378+F2387)/11</f>
        <v>0</v>
      </c>
      <c r="G2402" s="245">
        <f>(G2297+G2306+G2315+G2324+G2333+G2342+G2351+G2360+G2369+G2378+G2387)/11</f>
        <v>0</v>
      </c>
      <c r="H2402" s="246">
        <f>(H2297+H2306+H2315+H2324+H2333+H2342+H2351+H2360+H2369+H2378+H2387)/11</f>
        <v>0</v>
      </c>
      <c r="I2402" s="247"/>
      <c r="J2402" s="248">
        <f>(J2297+J2306+J2315+J2324+J2333+J2342+J2351+J2360+J2369+J2378+J2387)/11</f>
        <v>0</v>
      </c>
      <c r="K2402" s="225">
        <f>ROUND(J2402,2)</f>
        <v>0</v>
      </c>
      <c r="L2402" s="249" t="str">
        <f>TEXT(K2402,"0.00")</f>
        <v>0.00</v>
      </c>
      <c r="M2402" s="225"/>
    </row>
    <row r="2403" spans="1:14" hidden="1" x14ac:dyDescent="0.3"/>
    <row r="2404" spans="1:14" ht="13.5" hidden="1" thickBot="1" x14ac:dyDescent="0.35"/>
    <row r="2405" spans="1:14" ht="25" hidden="1" thickTop="1" x14ac:dyDescent="0.3">
      <c r="A2405" s="103"/>
      <c r="B2405" s="277" t="str">
        <f>B656</f>
        <v>DIY self-assessment</v>
      </c>
      <c r="C2405" s="277"/>
      <c r="D2405" s="277"/>
      <c r="E2405" s="277"/>
      <c r="F2405" s="277"/>
      <c r="G2405" s="277"/>
      <c r="H2405" s="277"/>
      <c r="I2405" s="277"/>
      <c r="J2405" s="277"/>
      <c r="K2405" s="277"/>
      <c r="L2405" s="277"/>
      <c r="M2405" s="104"/>
      <c r="N2405" s="105"/>
    </row>
    <row r="2406" spans="1:14" hidden="1" x14ac:dyDescent="0.3"/>
    <row r="2407" spans="1:14" hidden="1" x14ac:dyDescent="0.3"/>
    <row r="2408" spans="1:14" hidden="1" x14ac:dyDescent="0.3"/>
    <row r="2409" spans="1:14" hidden="1" x14ac:dyDescent="0.3">
      <c r="B2409" s="1" t="s">
        <v>1176</v>
      </c>
    </row>
    <row r="2410" spans="1:14" hidden="1" x14ac:dyDescent="0.3">
      <c r="C2410" s="1" t="s">
        <v>1177</v>
      </c>
      <c r="D2410" s="250" t="str">
        <f>TEXT(F2402,"0.00")</f>
        <v>0.00</v>
      </c>
      <c r="E2410" s="1" t="s">
        <v>1178</v>
      </c>
      <c r="F2410" s="1">
        <f>ROUND(F2402*100,0)</f>
        <v>0</v>
      </c>
      <c r="G2410" s="1" t="s">
        <v>1179</v>
      </c>
      <c r="H2410" s="48" t="str">
        <f>CONCATENATE(C2410,D2410,E2410,F2410,G2410)</f>
        <v xml:space="preserve">Your overall 'relevance' score: 0.00 or 0 percent. </v>
      </c>
    </row>
    <row r="2411" spans="1:14" hidden="1" x14ac:dyDescent="0.3">
      <c r="C2411" s="1" t="s">
        <v>1180</v>
      </c>
      <c r="D2411" s="250" t="str">
        <f>TEXT(G2402,"0.00")</f>
        <v>0.00</v>
      </c>
      <c r="E2411" s="1" t="s">
        <v>1178</v>
      </c>
      <c r="F2411" s="1">
        <f>ROUND(G2402*100,0)</f>
        <v>0</v>
      </c>
      <c r="G2411" s="1" t="s">
        <v>1179</v>
      </c>
      <c r="H2411" s="48" t="str">
        <f>CONCATENATE(C2411,D2411,E2411,F2411,G2411)</f>
        <v xml:space="preserve">Your overall 'authenticity' score: 0.00 or 0 percent. </v>
      </c>
    </row>
    <row r="2412" spans="1:14" hidden="1" x14ac:dyDescent="0.3">
      <c r="C2412" s="1" t="s">
        <v>1181</v>
      </c>
      <c r="D2412" s="250" t="str">
        <f>TEXT(H2402,"0.00")</f>
        <v>0.00</v>
      </c>
      <c r="E2412" s="1" t="s">
        <v>1178</v>
      </c>
      <c r="F2412" s="1">
        <f>ROUND(H2402*100,0)</f>
        <v>0</v>
      </c>
      <c r="G2412" s="1" t="s">
        <v>1179</v>
      </c>
      <c r="H2412" s="48" t="str">
        <f>CONCATENATE(C2412,D2412,E2412,F2412,G2412)</f>
        <v xml:space="preserve">Your overall 'specificity' score: 0.00 or 0 percent. </v>
      </c>
    </row>
    <row r="2413" spans="1:14" hidden="1" x14ac:dyDescent="0.3">
      <c r="C2413" s="1" t="s">
        <v>1182</v>
      </c>
      <c r="D2413" s="250" t="str">
        <f>TEXT(J2402,"0.00")</f>
        <v>0.00</v>
      </c>
      <c r="E2413" s="1" t="s">
        <v>1178</v>
      </c>
      <c r="F2413" s="1">
        <f>ROUND(J2402*100,0)</f>
        <v>0</v>
      </c>
      <c r="G2413" s="1" t="s">
        <v>1179</v>
      </c>
      <c r="H2413" s="48" t="str">
        <f>CONCATENATE(C2413,D2413,E2413,F2413,G2413)</f>
        <v xml:space="preserve">Your overall score this time: 0.00 or 0 percent. </v>
      </c>
    </row>
    <row r="2414" spans="1:14" hidden="1" x14ac:dyDescent="0.3">
      <c r="B2414" s="1" t="s">
        <v>1183</v>
      </c>
    </row>
    <row r="2415" spans="1:14" hidden="1" x14ac:dyDescent="0.3">
      <c r="C2415" s="1" t="s">
        <v>1184</v>
      </c>
      <c r="D2415" s="250" t="str">
        <f>IF(E667="","",E667)</f>
        <v/>
      </c>
      <c r="E2415" s="48" t="str">
        <f>IF(D2415="","Write down your first score to start seeing progress in these scores. ",H2415)</f>
        <v xml:space="preserve">Write down your first score to start seeing progress in these scores. </v>
      </c>
      <c r="H2415" s="1" t="s">
        <v>1185</v>
      </c>
    </row>
    <row r="2416" spans="1:14" hidden="1" x14ac:dyDescent="0.3">
      <c r="C2416" s="1" t="s">
        <v>1186</v>
      </c>
      <c r="D2416" s="250" t="str">
        <f>IF(I667="","",I667)</f>
        <v/>
      </c>
      <c r="E2416" s="48" t="str">
        <f>IF(D2416&gt;D2415,H2416,IF(D2416&lt;=D2415,I2416,""))</f>
        <v xml:space="preserve">Don't be discouraged. Better to find now where you need to make improvements than in an actual interview. </v>
      </c>
      <c r="H2416" s="1" t="s">
        <v>1187</v>
      </c>
      <c r="I2416" s="1" t="s">
        <v>1188</v>
      </c>
    </row>
    <row r="2417" spans="2:9" hidden="1" x14ac:dyDescent="0.3">
      <c r="C2417" s="1" t="s">
        <v>1189</v>
      </c>
      <c r="D2417" s="250" t="str">
        <f>IF(M667="","",M667)</f>
        <v/>
      </c>
      <c r="E2417" s="48" t="str">
        <f>IF(D2417&gt;D2416,H2417,IF(D2417&lt;=D2416,I2417,""))</f>
        <v xml:space="preserve">Take courage that you're finding more room for improvement. Let's work on it together in person. See below. </v>
      </c>
      <c r="H2417" s="1" t="s">
        <v>1190</v>
      </c>
      <c r="I2417" s="1" t="s">
        <v>1191</v>
      </c>
    </row>
    <row r="2418" spans="2:9" hidden="1" x14ac:dyDescent="0.3"/>
    <row r="2419" spans="2:9" hidden="1" x14ac:dyDescent="0.3"/>
    <row r="2420" spans="2:9" hidden="1" x14ac:dyDescent="0.3"/>
    <row r="2421" spans="2:9" hidden="1" x14ac:dyDescent="0.3">
      <c r="B2421" s="1" t="str">
        <f>D2421</f>
        <v>Writing out your answers helps, but you also need to practice your answers out loud. The more you practice and become confident of your answers, the better you will sound.</v>
      </c>
      <c r="D2421" s="1" t="s">
        <v>1192</v>
      </c>
    </row>
    <row r="2422" spans="2:9" hidden="1" x14ac:dyDescent="0.3">
      <c r="B2422" s="1" t="str">
        <f>D2422</f>
        <v xml:space="preserve">The less sure you are of your answers, the more easily you fall into the trap of what are called 'filler words' like "eh" and "um". Too many of these can cost you the job offer, since they can make you look unprepared and low on confidence. </v>
      </c>
      <c r="D2422" s="1" t="s">
        <v>1193</v>
      </c>
    </row>
    <row r="2423" spans="2:9" hidden="1" x14ac:dyDescent="0.3">
      <c r="B2423" s="1" t="str">
        <f>D2423</f>
        <v xml:space="preserve">Whether you record your answers and count your filler words, or work with someone else, or practice with me, reducing your filler words helps to show when you are ready for the real interview. Pick one of your answers and practice it out loud three times. Then write down the total filler words you used each time. </v>
      </c>
      <c r="D2423" s="1" t="s">
        <v>1194</v>
      </c>
    </row>
    <row r="2424" spans="2:9" hidden="1" x14ac:dyDescent="0.3">
      <c r="C2424" s="99" t="str">
        <f>D682</f>
        <v>Filler word count 1:</v>
      </c>
      <c r="D2424" s="91" t="str">
        <f>IF(E682="","",E682)</f>
        <v/>
      </c>
      <c r="E2424" s="48" t="str">
        <f>IF(D2424="","Write down your first score to start seeing progress in these scores. ",H2424)</f>
        <v xml:space="preserve">Write down your first score to start seeing progress in these scores. </v>
      </c>
      <c r="H2424" s="1" t="s">
        <v>1195</v>
      </c>
    </row>
    <row r="2425" spans="2:9" hidden="1" x14ac:dyDescent="0.3">
      <c r="C2425" s="99" t="str">
        <f>H682</f>
        <v>Filler word count 2:</v>
      </c>
      <c r="D2425" s="91" t="str">
        <f>IF(I682="","",I682)</f>
        <v/>
      </c>
      <c r="E2425" s="48" t="str">
        <f>IF(D2425&gt;D2424,H2425,IF(D2425&lt;=D2424,I2425,""))</f>
        <v xml:space="preserve">It's natural to find yourself using more filler words than before. Keep practicing and you typically will reduce their use. </v>
      </c>
      <c r="H2425" s="1" t="s">
        <v>1196</v>
      </c>
      <c r="I2425" s="1" t="s">
        <v>1197</v>
      </c>
    </row>
    <row r="2426" spans="2:9" hidden="1" x14ac:dyDescent="0.3">
      <c r="C2426" s="99" t="str">
        <f>L682</f>
        <v>Filler word count 3:</v>
      </c>
      <c r="D2426" s="91" t="str">
        <f>IF(M682="","",M682)</f>
        <v/>
      </c>
      <c r="E2426" s="48" t="str">
        <f>IF(D2426&gt;D2425,H2426,IF(D2426&lt;=D2425,I2426,""))</f>
        <v xml:space="preserve">If you keep using filler words, then perhaps we can practice together to find ways to reduce them. I have some techniques that could help you. </v>
      </c>
      <c r="H2426" s="1" t="s">
        <v>1198</v>
      </c>
      <c r="I2426" s="1" t="s">
        <v>1199</v>
      </c>
    </row>
    <row r="2427" spans="2:9" hidden="1" x14ac:dyDescent="0.3"/>
    <row r="2428" spans="2:9" hidden="1" x14ac:dyDescent="0.3"/>
    <row r="2429" spans="2:9" hidden="1" x14ac:dyDescent="0.3"/>
    <row r="2430" spans="2:9" hidden="1" x14ac:dyDescent="0.3"/>
    <row r="2431" spans="2:9" hidden="1" x14ac:dyDescent="0.3"/>
    <row r="2432" spans="2:9" hidden="1" x14ac:dyDescent="0.3"/>
    <row r="2433" spans="1:27" hidden="1" x14ac:dyDescent="0.3"/>
    <row r="2434" spans="1:27" hidden="1" x14ac:dyDescent="0.3"/>
    <row r="2435" spans="1:27" hidden="1" x14ac:dyDescent="0.3"/>
    <row r="2436" spans="1:27" hidden="1" x14ac:dyDescent="0.3"/>
    <row r="2437" spans="1:27" hidden="1" x14ac:dyDescent="0.3"/>
    <row r="2438" spans="1:27" hidden="1" x14ac:dyDescent="0.3"/>
    <row r="2439" spans="1:27" ht="22" hidden="1" x14ac:dyDescent="0.65">
      <c r="A2439" s="206"/>
      <c r="B2439" s="207" t="str">
        <f>IF(C4="","Links to more interviewing info",CONCATENATE("Links to ",D2439," "))</f>
        <v xml:space="preserve">Links to standard job interview by HR </v>
      </c>
      <c r="C2439" s="207" t="s">
        <v>1200</v>
      </c>
      <c r="D2439" s="251" t="str">
        <f>IF(C4=C1332,C1332,IF(C4=C1333,C1333,IF(C4=C1334,C1334,IF(C4=C1335,C1335,IF(C4=C1336,C1336,IF(C4=C1337,C1337,IF(C4=C1338,C1338,IF(C4=C1339,C1339,IF(C4=C1340,C1340,IF(C4=C1341,C1341,""))))))))))</f>
        <v>standard job interview by HR</v>
      </c>
      <c r="E2439" s="207"/>
      <c r="F2439" s="207"/>
      <c r="G2439" s="207"/>
      <c r="H2439" s="80"/>
      <c r="I2439" s="79"/>
      <c r="J2439" s="79"/>
      <c r="K2439" s="79"/>
      <c r="L2439" s="79"/>
      <c r="M2439" s="79"/>
      <c r="N2439" s="206"/>
    </row>
    <row r="2440" spans="1:27" hidden="1" x14ac:dyDescent="0.3"/>
    <row r="2441" spans="1:27" hidden="1" x14ac:dyDescent="0.3">
      <c r="B2441" s="48" t="str">
        <f>IF(C4=C1332,B2442,IF(C4=C1333,C2442,IF(C4=C1334,D2442,IF(C4=C1335,E2442,IF(C4=C1336,F2442,IF(C4=C1337,G2442,IF(C4=C1338,H2442,IF(C4=C1339,I2442,IF(C4=C1340,J2442,IF(C4=C1341,K2442,""))))))))))</f>
        <v xml:space="preserve">Go online to find more questions for a standard HR job interview. Here are some links to get you started. Check below to narrow your search to the particular job and company so you can be better prepared for a tech interview. Yes, I also can help you practice for a tech interview. Let me help you prepare and practice so you can get that job you deserve! </v>
      </c>
    </row>
    <row r="2442" spans="1:27" hidden="1" x14ac:dyDescent="0.3">
      <c r="B2442" s="1" t="s">
        <v>1201</v>
      </c>
      <c r="C2442" s="1" t="s">
        <v>1202</v>
      </c>
      <c r="D2442" s="1" t="s">
        <v>1203</v>
      </c>
      <c r="E2442" s="1" t="s">
        <v>1204</v>
      </c>
      <c r="F2442" s="1" t="s">
        <v>1205</v>
      </c>
      <c r="G2442" s="1" t="s">
        <v>1206</v>
      </c>
      <c r="H2442" s="1" t="s">
        <v>1207</v>
      </c>
      <c r="I2442" s="1" t="s">
        <v>1208</v>
      </c>
      <c r="J2442" s="1" t="s">
        <v>1209</v>
      </c>
      <c r="K2442" s="86" t="s">
        <v>148</v>
      </c>
      <c r="L2442" s="86" t="s">
        <v>148</v>
      </c>
      <c r="M2442" s="86" t="s">
        <v>148</v>
      </c>
    </row>
    <row r="2443" spans="1:27" hidden="1" x14ac:dyDescent="0.3">
      <c r="A2443" s="252"/>
      <c r="B2443" s="219" t="s">
        <v>588</v>
      </c>
      <c r="C2443" s="219" t="s">
        <v>589</v>
      </c>
      <c r="D2443" s="219" t="s">
        <v>590</v>
      </c>
      <c r="E2443" s="219" t="s">
        <v>591</v>
      </c>
      <c r="F2443" s="219" t="s">
        <v>592</v>
      </c>
      <c r="G2443" s="219" t="s">
        <v>593</v>
      </c>
      <c r="H2443" s="220" t="s">
        <v>594</v>
      </c>
      <c r="I2443" s="219" t="s">
        <v>595</v>
      </c>
      <c r="J2443" s="219" t="s">
        <v>596</v>
      </c>
      <c r="K2443" s="219" t="s">
        <v>585</v>
      </c>
      <c r="L2443" s="219" t="s">
        <v>586</v>
      </c>
      <c r="M2443" s="219" t="s">
        <v>587</v>
      </c>
    </row>
    <row r="2444" spans="1:27" ht="14.5" hidden="1" x14ac:dyDescent="0.35">
      <c r="Q2444" s="176" t="s">
        <v>1210</v>
      </c>
      <c r="S2444" s="176" t="s">
        <v>1211</v>
      </c>
      <c r="T2444" s="176" t="s">
        <v>1212</v>
      </c>
    </row>
    <row r="2445" spans="1:27" ht="104.5" hidden="1" x14ac:dyDescent="0.3">
      <c r="D2445" s="253" t="str">
        <f>C1332</f>
        <v>standard job interview by HR</v>
      </c>
      <c r="E2445" s="254" t="str">
        <f>C1333</f>
        <v>behavioral interview</v>
      </c>
      <c r="F2445" s="254" t="str">
        <f>C1334</f>
        <v>situational interview</v>
      </c>
      <c r="G2445" s="254" t="str">
        <f>C1335</f>
        <v>motivational interview</v>
      </c>
      <c r="H2445" s="254" t="str">
        <f>C1336</f>
        <v>competency interview</v>
      </c>
      <c r="I2445" s="255" t="str">
        <f>C1337</f>
        <v>medical residency interview</v>
      </c>
      <c r="J2445" s="255" t="str">
        <f>C1338</f>
        <v>postgrad interview</v>
      </c>
      <c r="K2445" s="255" t="str">
        <f>C1339</f>
        <v>PhD program interview</v>
      </c>
      <c r="L2445" s="253" t="str">
        <f>C1340</f>
        <v>Qs to ask interviewer</v>
      </c>
      <c r="M2445" s="253" t="str">
        <f>C1341</f>
        <v>remote work interview</v>
      </c>
      <c r="P2445" s="255" t="s">
        <v>219</v>
      </c>
      <c r="Q2445" s="253" t="s">
        <v>1213</v>
      </c>
      <c r="T2445" s="1" t="s">
        <v>1214</v>
      </c>
      <c r="AA2445" s="256" t="s">
        <v>1215</v>
      </c>
    </row>
    <row r="2446" spans="1:27" hidden="1" x14ac:dyDescent="0.3">
      <c r="A2446" s="257">
        <v>1</v>
      </c>
      <c r="B2446" s="1" t="str">
        <f t="shared" ref="B2446:B2461" si="48">IF($C$4=$C$1332,D2446,IF($C$4=$C$1333,E2446,IF($C$4=$C$1334,F2446,IF($C$4=$C$1335,G2446,IF($C$4=$C$1336,H2446,IF($C$4=$C$1337,I2446,IF($C$4=$C$1338,J2446,IF($C$4=$C$1339,K2446,IF($C$4=$C$1340,L2446,IF($C$4=$C$1341,M2446,""))))))))))</f>
        <v>https://www.indeed.com/career-advice/interviewing/top-interview-questions-and-answers</v>
      </c>
      <c r="C2446" s="86">
        <v>1</v>
      </c>
      <c r="D2446" s="175" t="s">
        <v>1216</v>
      </c>
      <c r="E2446" s="175" t="s">
        <v>1217</v>
      </c>
      <c r="F2446" s="175" t="s">
        <v>294</v>
      </c>
      <c r="G2446" s="175" t="s">
        <v>1218</v>
      </c>
      <c r="H2446" s="175" t="s">
        <v>1219</v>
      </c>
      <c r="I2446" s="175" t="s">
        <v>1220</v>
      </c>
      <c r="J2446" s="175" t="s">
        <v>1221</v>
      </c>
      <c r="K2446" s="175" t="s">
        <v>1222</v>
      </c>
      <c r="L2446" s="175" t="s">
        <v>1223</v>
      </c>
      <c r="M2446" s="1" t="s">
        <v>1224</v>
      </c>
      <c r="N2446" s="195" t="s">
        <v>148</v>
      </c>
      <c r="P2446" s="175" t="s">
        <v>1223</v>
      </c>
      <c r="Q2446" s="175" t="s">
        <v>1225</v>
      </c>
      <c r="AA2446" s="1" t="s">
        <v>1226</v>
      </c>
    </row>
    <row r="2447" spans="1:27" hidden="1" x14ac:dyDescent="0.3">
      <c r="A2447" s="257">
        <v>2</v>
      </c>
      <c r="B2447" s="1" t="str">
        <f t="shared" si="48"/>
        <v>https://www.monster.com/career-advice/article/top-10-interview-questions-prep</v>
      </c>
      <c r="C2447" s="86">
        <v>2</v>
      </c>
      <c r="D2447" s="175" t="s">
        <v>1227</v>
      </c>
      <c r="E2447" s="175" t="s">
        <v>1228</v>
      </c>
      <c r="F2447" s="175" t="s">
        <v>1229</v>
      </c>
      <c r="G2447" s="175" t="s">
        <v>1230</v>
      </c>
      <c r="H2447" s="175" t="s">
        <v>1231</v>
      </c>
      <c r="I2447" s="175" t="s">
        <v>1232</v>
      </c>
      <c r="J2447" s="258" t="s">
        <v>148</v>
      </c>
      <c r="K2447" s="175" t="s">
        <v>1233</v>
      </c>
      <c r="L2447" s="175" t="s">
        <v>1234</v>
      </c>
      <c r="M2447" s="1" t="s">
        <v>1235</v>
      </c>
      <c r="N2447" s="195" t="s">
        <v>148</v>
      </c>
      <c r="AA2447" s="1" t="s">
        <v>1236</v>
      </c>
    </row>
    <row r="2448" spans="1:27" hidden="1" x14ac:dyDescent="0.3">
      <c r="A2448" s="257">
        <v>3</v>
      </c>
      <c r="B2448" s="1" t="str">
        <f t="shared" si="48"/>
        <v>https://novoresume.com/career-blog/interview-questions-and-best-answers-guide</v>
      </c>
      <c r="C2448" s="86">
        <v>3</v>
      </c>
      <c r="D2448" s="175" t="s">
        <v>1237</v>
      </c>
      <c r="E2448" s="175" t="s">
        <v>1238</v>
      </c>
      <c r="F2448" s="175" t="s">
        <v>1239</v>
      </c>
      <c r="G2448" s="175" t="s">
        <v>1240</v>
      </c>
      <c r="H2448" s="175" t="s">
        <v>1241</v>
      </c>
      <c r="I2448" s="175" t="s">
        <v>1242</v>
      </c>
      <c r="J2448" s="175" t="s">
        <v>1243</v>
      </c>
      <c r="K2448" s="175" t="s">
        <v>1244</v>
      </c>
      <c r="L2448" s="86" t="s">
        <v>148</v>
      </c>
      <c r="M2448" s="1" t="s">
        <v>1245</v>
      </c>
      <c r="N2448" s="195" t="s">
        <v>148</v>
      </c>
      <c r="AA2448" s="1" t="s">
        <v>1246</v>
      </c>
    </row>
    <row r="2449" spans="1:27" hidden="1" x14ac:dyDescent="0.3">
      <c r="A2449" s="257">
        <v>4</v>
      </c>
      <c r="B2449" s="1" t="str">
        <f t="shared" si="48"/>
        <v>https://www.inc.com/jeff-haden/27-most-common-job-interview-questions-and-answers.html</v>
      </c>
      <c r="C2449" s="86">
        <v>4</v>
      </c>
      <c r="D2449" s="175" t="s">
        <v>1247</v>
      </c>
      <c r="E2449" s="175" t="s">
        <v>1248</v>
      </c>
      <c r="F2449" s="175" t="s">
        <v>1249</v>
      </c>
      <c r="G2449" s="175" t="s">
        <v>1250</v>
      </c>
      <c r="H2449" s="175" t="s">
        <v>1251</v>
      </c>
      <c r="I2449" s="175" t="s">
        <v>1252</v>
      </c>
      <c r="J2449" s="175" t="s">
        <v>1253</v>
      </c>
      <c r="K2449" s="175" t="s">
        <v>1254</v>
      </c>
      <c r="L2449" s="86" t="s">
        <v>148</v>
      </c>
      <c r="M2449" s="1" t="s">
        <v>1255</v>
      </c>
      <c r="N2449" s="195" t="s">
        <v>148</v>
      </c>
      <c r="AA2449" s="1" t="s">
        <v>1256</v>
      </c>
    </row>
    <row r="2450" spans="1:27" hidden="1" x14ac:dyDescent="0.3">
      <c r="A2450" s="257">
        <v>5</v>
      </c>
      <c r="B2450" s="1" t="str">
        <f t="shared" si="48"/>
        <v>https://career.guru99.com/how-to-answer-50-most-common-interview-questions/</v>
      </c>
      <c r="C2450" s="86">
        <v>5</v>
      </c>
      <c r="D2450" s="175" t="s">
        <v>1257</v>
      </c>
      <c r="E2450" s="175" t="s">
        <v>1258</v>
      </c>
      <c r="F2450" s="175" t="s">
        <v>1259</v>
      </c>
      <c r="G2450" s="175" t="s">
        <v>1260</v>
      </c>
      <c r="H2450" s="175" t="s">
        <v>1261</v>
      </c>
      <c r="I2450" s="175" t="s">
        <v>1262</v>
      </c>
      <c r="J2450" s="175" t="s">
        <v>1263</v>
      </c>
      <c r="K2450" s="175" t="s">
        <v>1264</v>
      </c>
      <c r="L2450" s="86" t="s">
        <v>148</v>
      </c>
      <c r="M2450" s="1" t="s">
        <v>1265</v>
      </c>
      <c r="N2450" s="195" t="s">
        <v>148</v>
      </c>
      <c r="AA2450" s="1" t="s">
        <v>1266</v>
      </c>
    </row>
    <row r="2451" spans="1:27" hidden="1" x14ac:dyDescent="0.3">
      <c r="A2451" s="257">
        <v>6</v>
      </c>
      <c r="B2451" s="1" t="str">
        <f t="shared" si="48"/>
        <v>https://www.upgrad.com/blog/hr-interview-questions-answers/</v>
      </c>
      <c r="C2451" s="86">
        <v>6</v>
      </c>
      <c r="D2451" s="175" t="s">
        <v>1267</v>
      </c>
      <c r="E2451" s="175" t="s">
        <v>1268</v>
      </c>
      <c r="F2451" s="175" t="s">
        <v>1269</v>
      </c>
      <c r="G2451" s="175" t="s">
        <v>1270</v>
      </c>
      <c r="H2451" s="175" t="s">
        <v>1271</v>
      </c>
      <c r="I2451" s="175" t="s">
        <v>1272</v>
      </c>
      <c r="J2451" s="175" t="s">
        <v>1273</v>
      </c>
      <c r="K2451" s="175" t="s">
        <v>1274</v>
      </c>
      <c r="L2451" s="86" t="s">
        <v>148</v>
      </c>
      <c r="M2451" s="1" t="s">
        <v>1275</v>
      </c>
      <c r="N2451" s="195" t="s">
        <v>148</v>
      </c>
      <c r="AA2451" s="1" t="s">
        <v>1276</v>
      </c>
    </row>
    <row r="2452" spans="1:27" hidden="1" x14ac:dyDescent="0.3">
      <c r="A2452" s="257">
        <v>7</v>
      </c>
      <c r="B2452" s="1" t="str">
        <f t="shared" si="48"/>
        <v>https://hbr.org/2021/11/10-common-job-interview-questions-and-how-to-answer-them</v>
      </c>
      <c r="C2452" s="86">
        <v>7</v>
      </c>
      <c r="D2452" s="175" t="s">
        <v>1277</v>
      </c>
      <c r="E2452" s="175" t="s">
        <v>1278</v>
      </c>
      <c r="F2452" s="175" t="s">
        <v>1279</v>
      </c>
      <c r="G2452" s="175" t="s">
        <v>1280</v>
      </c>
      <c r="H2452" s="175" t="s">
        <v>1281</v>
      </c>
      <c r="I2452" s="175" t="s">
        <v>1282</v>
      </c>
      <c r="J2452" s="86" t="s">
        <v>148</v>
      </c>
      <c r="K2452" s="175" t="s">
        <v>1283</v>
      </c>
      <c r="L2452" s="86" t="s">
        <v>148</v>
      </c>
      <c r="M2452" s="1" t="s">
        <v>1284</v>
      </c>
      <c r="N2452" s="195" t="s">
        <v>148</v>
      </c>
      <c r="AA2452" s="1" t="s">
        <v>1285</v>
      </c>
    </row>
    <row r="2453" spans="1:27" hidden="1" x14ac:dyDescent="0.3">
      <c r="A2453" s="257">
        <v>8</v>
      </c>
      <c r="B2453" s="1" t="str">
        <f t="shared" si="48"/>
        <v>https://www.themuse.com/advice/interview-questions-and-answers</v>
      </c>
      <c r="C2453" s="86">
        <v>8</v>
      </c>
      <c r="D2453" s="175" t="s">
        <v>1286</v>
      </c>
      <c r="E2453" s="175" t="s">
        <v>1287</v>
      </c>
      <c r="F2453" s="175" t="s">
        <v>1288</v>
      </c>
      <c r="G2453" s="175" t="s">
        <v>1289</v>
      </c>
      <c r="H2453" s="175" t="s">
        <v>1290</v>
      </c>
      <c r="I2453" s="175" t="s">
        <v>1291</v>
      </c>
      <c r="J2453" s="86" t="s">
        <v>148</v>
      </c>
      <c r="K2453" s="86" t="s">
        <v>148</v>
      </c>
      <c r="L2453" s="86" t="s">
        <v>148</v>
      </c>
      <c r="M2453" s="1" t="s">
        <v>1292</v>
      </c>
      <c r="N2453" s="195" t="s">
        <v>148</v>
      </c>
      <c r="AA2453" s="1" t="s">
        <v>1293</v>
      </c>
    </row>
    <row r="2454" spans="1:27" hidden="1" x14ac:dyDescent="0.3">
      <c r="A2454" s="257">
        <v>9</v>
      </c>
      <c r="B2454" s="1" t="str">
        <f t="shared" si="48"/>
        <v>https://www.thebalancecareers.com/top-interview-questions-and-best-answers-2061225</v>
      </c>
      <c r="C2454" s="86">
        <v>9</v>
      </c>
      <c r="D2454" s="175" t="s">
        <v>1294</v>
      </c>
      <c r="E2454" s="175" t="s">
        <v>1295</v>
      </c>
      <c r="F2454" s="175" t="s">
        <v>1296</v>
      </c>
      <c r="G2454" s="175" t="s">
        <v>1297</v>
      </c>
      <c r="H2454" s="175" t="s">
        <v>1298</v>
      </c>
      <c r="I2454" s="175" t="s">
        <v>1299</v>
      </c>
      <c r="J2454" s="86" t="s">
        <v>148</v>
      </c>
      <c r="K2454" s="86" t="s">
        <v>148</v>
      </c>
      <c r="L2454" s="86" t="s">
        <v>148</v>
      </c>
      <c r="M2454" s="1" t="s">
        <v>1300</v>
      </c>
      <c r="N2454" s="195" t="s">
        <v>148</v>
      </c>
      <c r="AA2454" s="1" t="s">
        <v>1301</v>
      </c>
    </row>
    <row r="2455" spans="1:27" hidden="1" x14ac:dyDescent="0.3">
      <c r="A2455" s="257">
        <v>10</v>
      </c>
      <c r="B2455" s="1" t="str">
        <f t="shared" si="48"/>
        <v>https://www.roberthalf.co.nz/career-advice/interview/common-questions</v>
      </c>
      <c r="C2455" s="86">
        <v>10</v>
      </c>
      <c r="D2455" s="175" t="s">
        <v>1302</v>
      </c>
      <c r="E2455" s="175" t="s">
        <v>1303</v>
      </c>
      <c r="F2455" s="175" t="s">
        <v>1304</v>
      </c>
      <c r="G2455" s="175" t="s">
        <v>1305</v>
      </c>
      <c r="H2455" s="175" t="s">
        <v>1306</v>
      </c>
      <c r="I2455" s="86" t="s">
        <v>148</v>
      </c>
      <c r="J2455" s="86" t="s">
        <v>148</v>
      </c>
      <c r="K2455" s="86" t="s">
        <v>148</v>
      </c>
      <c r="L2455" s="86" t="s">
        <v>148</v>
      </c>
      <c r="M2455" s="1" t="s">
        <v>1307</v>
      </c>
      <c r="N2455" s="195" t="s">
        <v>148</v>
      </c>
      <c r="AA2455" s="1" t="s">
        <v>1308</v>
      </c>
    </row>
    <row r="2456" spans="1:27" hidden="1" x14ac:dyDescent="0.3">
      <c r="A2456" s="257">
        <v>11</v>
      </c>
      <c r="B2456" s="1" t="str">
        <f t="shared" si="48"/>
        <v>https://rocket-resume.com/resources/8-types-of-interview-questions</v>
      </c>
      <c r="C2456" s="86">
        <v>11</v>
      </c>
      <c r="D2456" s="175" t="s">
        <v>1338</v>
      </c>
      <c r="E2456" s="175" t="s">
        <v>1309</v>
      </c>
      <c r="F2456" s="175" t="s">
        <v>1310</v>
      </c>
      <c r="G2456" s="175" t="s">
        <v>1311</v>
      </c>
      <c r="H2456" s="175" t="s">
        <v>1312</v>
      </c>
      <c r="I2456" s="86" t="s">
        <v>148</v>
      </c>
      <c r="J2456" s="86" t="s">
        <v>148</v>
      </c>
      <c r="K2456" s="86" t="s">
        <v>148</v>
      </c>
      <c r="L2456" s="86" t="s">
        <v>148</v>
      </c>
      <c r="M2456" s="1" t="s">
        <v>1313</v>
      </c>
      <c r="N2456" s="195" t="s">
        <v>148</v>
      </c>
      <c r="AA2456" s="1" t="s">
        <v>1314</v>
      </c>
    </row>
    <row r="2457" spans="1:27" hidden="1" x14ac:dyDescent="0.3">
      <c r="A2457" s="257">
        <v>12</v>
      </c>
      <c r="B2457" s="1" t="str">
        <f t="shared" si="48"/>
        <v>https://www.cbinsights.com/research/team-blog/best-job-interview-questions-business-tech/</v>
      </c>
      <c r="C2457" s="86">
        <v>12</v>
      </c>
      <c r="D2457" s="175" t="s">
        <v>1339</v>
      </c>
      <c r="E2457" s="175" t="s">
        <v>1315</v>
      </c>
      <c r="F2457" s="175" t="s">
        <v>1316</v>
      </c>
      <c r="G2457" s="175" t="s">
        <v>1317</v>
      </c>
      <c r="H2457" s="175" t="s">
        <v>1318</v>
      </c>
      <c r="I2457" s="86" t="s">
        <v>148</v>
      </c>
      <c r="J2457" s="86" t="s">
        <v>148</v>
      </c>
      <c r="K2457" s="86" t="s">
        <v>148</v>
      </c>
      <c r="L2457" s="86" t="s">
        <v>148</v>
      </c>
      <c r="M2457" s="1" t="s">
        <v>1319</v>
      </c>
      <c r="N2457" s="195" t="s">
        <v>148</v>
      </c>
      <c r="AA2457" s="1" t="s">
        <v>1320</v>
      </c>
    </row>
    <row r="2458" spans="1:27" hidden="1" x14ac:dyDescent="0.3">
      <c r="A2458" s="257">
        <v>13</v>
      </c>
      <c r="B2458" s="1" t="str">
        <f t="shared" si="48"/>
        <v>https://www.healthecareers.com/articles/career/the-10-toughest-job-interview-questions</v>
      </c>
      <c r="C2458" s="86">
        <v>13</v>
      </c>
      <c r="D2458" s="175" t="s">
        <v>1340</v>
      </c>
      <c r="E2458" s="86" t="s">
        <v>148</v>
      </c>
      <c r="F2458" s="175" t="s">
        <v>1321</v>
      </c>
      <c r="G2458" s="175" t="s">
        <v>1322</v>
      </c>
      <c r="H2458" s="175" t="s">
        <v>1323</v>
      </c>
      <c r="I2458" s="86" t="s">
        <v>148</v>
      </c>
      <c r="J2458" s="86" t="s">
        <v>148</v>
      </c>
      <c r="K2458" s="86" t="s">
        <v>148</v>
      </c>
      <c r="L2458" s="86" t="s">
        <v>148</v>
      </c>
      <c r="M2458" s="1" t="s">
        <v>1324</v>
      </c>
      <c r="N2458" s="195" t="s">
        <v>148</v>
      </c>
      <c r="AA2458" s="1" t="s">
        <v>1325</v>
      </c>
    </row>
    <row r="2459" spans="1:27" hidden="1" x14ac:dyDescent="0.3">
      <c r="A2459" s="257">
        <v>14</v>
      </c>
      <c r="B2459" s="1" t="str">
        <f t="shared" si="48"/>
        <v>https://zety.com/blog/job-interview-questions-and-answers</v>
      </c>
      <c r="C2459" s="86">
        <v>14</v>
      </c>
      <c r="D2459" s="175" t="s">
        <v>1341</v>
      </c>
      <c r="E2459" s="86" t="s">
        <v>148</v>
      </c>
      <c r="F2459" s="86" t="s">
        <v>148</v>
      </c>
      <c r="G2459" s="86" t="s">
        <v>148</v>
      </c>
      <c r="H2459" s="175" t="s">
        <v>1326</v>
      </c>
      <c r="I2459" s="86" t="s">
        <v>148</v>
      </c>
      <c r="J2459" s="86" t="s">
        <v>148</v>
      </c>
      <c r="K2459" s="86" t="s">
        <v>148</v>
      </c>
      <c r="L2459" s="86" t="s">
        <v>148</v>
      </c>
      <c r="M2459" s="1" t="s">
        <v>1327</v>
      </c>
      <c r="N2459" s="195" t="s">
        <v>148</v>
      </c>
      <c r="AA2459" s="1" t="s">
        <v>1328</v>
      </c>
    </row>
    <row r="2460" spans="1:27" hidden="1" x14ac:dyDescent="0.3">
      <c r="A2460" s="257">
        <v>15</v>
      </c>
      <c r="B2460" s="1" t="str">
        <f t="shared" si="48"/>
        <v>https://www.ramseysolutions.com/career-advice/top-interview-questions-and-answers</v>
      </c>
      <c r="C2460" s="86">
        <v>15</v>
      </c>
      <c r="D2460" s="175" t="s">
        <v>1342</v>
      </c>
      <c r="E2460" s="86" t="s">
        <v>148</v>
      </c>
      <c r="F2460" s="86" t="s">
        <v>148</v>
      </c>
      <c r="G2460" s="86" t="s">
        <v>148</v>
      </c>
      <c r="H2460" s="175" t="s">
        <v>1329</v>
      </c>
      <c r="I2460" s="86" t="s">
        <v>148</v>
      </c>
      <c r="J2460" s="86" t="s">
        <v>148</v>
      </c>
      <c r="K2460" s="86" t="s">
        <v>148</v>
      </c>
      <c r="L2460" s="86" t="s">
        <v>148</v>
      </c>
      <c r="M2460" s="1" t="s">
        <v>1330</v>
      </c>
      <c r="N2460" s="195" t="s">
        <v>148</v>
      </c>
      <c r="AA2460" s="1" t="s">
        <v>1331</v>
      </c>
    </row>
    <row r="2461" spans="1:27" hidden="1" x14ac:dyDescent="0.3">
      <c r="A2461" s="257">
        <v>16</v>
      </c>
      <c r="B2461" s="1" t="str">
        <f t="shared" si="48"/>
        <v>https://www.thejub.com/millennial-career-resources/2018/3/11/common-interview-questions-and-how-to-interview-well</v>
      </c>
      <c r="C2461" s="86">
        <v>16</v>
      </c>
      <c r="D2461" s="175" t="s">
        <v>1343</v>
      </c>
      <c r="E2461" s="86" t="s">
        <v>148</v>
      </c>
      <c r="F2461" s="86" t="s">
        <v>148</v>
      </c>
      <c r="G2461" s="86" t="s">
        <v>148</v>
      </c>
      <c r="H2461" s="86" t="s">
        <v>148</v>
      </c>
      <c r="I2461" s="86" t="s">
        <v>148</v>
      </c>
      <c r="J2461" s="86" t="s">
        <v>148</v>
      </c>
      <c r="K2461" s="86" t="s">
        <v>148</v>
      </c>
      <c r="L2461" s="86" t="s">
        <v>148</v>
      </c>
      <c r="M2461" s="1" t="s">
        <v>1332</v>
      </c>
      <c r="N2461" s="195" t="s">
        <v>148</v>
      </c>
      <c r="AA2461" s="1" t="s">
        <v>1333</v>
      </c>
    </row>
    <row r="2462" spans="1:27" ht="13.5" hidden="1" thickBot="1" x14ac:dyDescent="0.35"/>
    <row r="2463" spans="1:27" ht="13.5" hidden="1" thickTop="1" x14ac:dyDescent="0.3">
      <c r="B2463" s="259" t="str">
        <f>IF(E101="","",LOWER(E101))</f>
        <v/>
      </c>
      <c r="C2463" s="260"/>
      <c r="D2463" s="260"/>
      <c r="E2463" s="260"/>
      <c r="F2463" s="260" t="str">
        <f>CONCATENATE(LOWER($E$100)," job interview questions and answers. ")</f>
        <v xml:space="preserve"> job interview questions and answers. </v>
      </c>
      <c r="G2463" s="260"/>
      <c r="H2463" s="261"/>
      <c r="I2463" s="260"/>
      <c r="J2463" s="260"/>
      <c r="K2463" s="260"/>
      <c r="L2463" s="260"/>
      <c r="M2463" s="260"/>
      <c r="N2463" s="262"/>
      <c r="O2463" s="260"/>
      <c r="P2463" s="260"/>
      <c r="Q2463" s="260"/>
      <c r="R2463" s="260"/>
      <c r="S2463" s="260"/>
      <c r="T2463" s="260"/>
      <c r="U2463" s="260"/>
      <c r="V2463" s="260"/>
      <c r="W2463" s="263"/>
    </row>
    <row r="2464" spans="1:27" hidden="1" x14ac:dyDescent="0.3">
      <c r="B2464" s="264"/>
      <c r="W2464" s="265"/>
    </row>
    <row r="2465" spans="2:24" hidden="1" x14ac:dyDescent="0.3">
      <c r="B2465" s="266" t="str">
        <f>CONCATENATE(B2466,Q2467)</f>
        <v xml:space="preserve">To find specific interview questions and answers to prepare for your upcoming tech interview, go to your favorite search engine and enter:   job interview questions and answers. </v>
      </c>
      <c r="W2465" s="265"/>
    </row>
    <row r="2466" spans="2:24" hidden="1" x14ac:dyDescent="0.3">
      <c r="B2466" s="264" t="s">
        <v>1334</v>
      </c>
      <c r="W2466" s="265"/>
    </row>
    <row r="2467" spans="2:24" hidden="1" x14ac:dyDescent="0.3">
      <c r="B2467" s="264" t="s">
        <v>1335</v>
      </c>
      <c r="Q2467" s="1" t="str">
        <f>CONCATENATE(B2463," ",F2463)</f>
        <v xml:space="preserve">  job interview questions and answers. </v>
      </c>
      <c r="W2467" s="265"/>
    </row>
    <row r="2468" spans="2:24" hidden="1" x14ac:dyDescent="0.3">
      <c r="B2468" s="264" t="str">
        <f>IF(AND(E100="",E101=""),B2467,B2465)</f>
        <v xml:space="preserve">To find specific interview questions and answers to prepare for your upcoming tech interview, go to your favorite search engine and enter your job position and "job interview questions and answers." </v>
      </c>
      <c r="W2468" s="265"/>
    </row>
    <row r="2469" spans="2:24" hidden="1" x14ac:dyDescent="0.3">
      <c r="B2469" s="264" t="s">
        <v>1336</v>
      </c>
      <c r="W2469" s="265"/>
    </row>
    <row r="2470" spans="2:24" ht="13.5" hidden="1" thickBot="1" x14ac:dyDescent="0.35">
      <c r="B2470" s="267" t="str">
        <f>CONCATENATE(B2468,B2469)</f>
        <v xml:space="preserve">To find specific interview questions and answers to prepare for your upcoming tech interview, go to your favorite search engine and enter your job position and "job interview questions and answers." I can help you practice your tech interview. Let's set up a time and help you get that position you have earned. </v>
      </c>
      <c r="C2470" s="268"/>
      <c r="D2470" s="268"/>
      <c r="E2470" s="268"/>
      <c r="F2470" s="268"/>
      <c r="G2470" s="268"/>
      <c r="H2470" s="269"/>
      <c r="I2470" s="268"/>
      <c r="J2470" s="268"/>
      <c r="K2470" s="268"/>
      <c r="L2470" s="268"/>
      <c r="M2470" s="268"/>
      <c r="N2470" s="270"/>
      <c r="O2470" s="268"/>
      <c r="P2470" s="268"/>
      <c r="Q2470" s="268"/>
      <c r="R2470" s="268"/>
      <c r="S2470" s="268"/>
      <c r="T2470" s="268"/>
      <c r="U2470" s="268"/>
      <c r="V2470" s="268"/>
      <c r="W2470" s="271"/>
      <c r="X2470" s="86" t="s">
        <v>148</v>
      </c>
    </row>
    <row r="2471" spans="2:24" ht="13.5" hidden="1" thickTop="1" x14ac:dyDescent="0.3"/>
    <row r="2472" spans="2:24" hidden="1" x14ac:dyDescent="0.3">
      <c r="B2472" s="101" t="str">
        <f>B802</f>
        <v>How you say it</v>
      </c>
      <c r="R2472" s="216"/>
    </row>
    <row r="2473" spans="2:24" hidden="1" x14ac:dyDescent="0.3">
      <c r="B2473" s="272">
        <v>1</v>
      </c>
      <c r="C2473" s="1">
        <f>IF($C$4=$C$1332,E2473,IF($C$4=$C$1333,F2473,IF($C$4=$C$1334,G2473,IF($C$4=$C$1335,H2473,IF($C$4=$C$1336,I2473,IF($C$4=$C$1337,J2473,IF($C$4=$C$1338,K2473,IF($C$4=$C$1339,L2473,IF($C$4=$C$1340,M2473,IF($C$4=$C$1341,N2473,""))))))))))</f>
        <v>0</v>
      </c>
      <c r="R2473" s="216"/>
    </row>
    <row r="2474" spans="2:24" hidden="1" x14ac:dyDescent="0.3">
      <c r="B2474" s="272">
        <v>2</v>
      </c>
      <c r="R2474" s="216"/>
    </row>
    <row r="2475" spans="2:24" hidden="1" x14ac:dyDescent="0.3">
      <c r="B2475" s="272">
        <v>3</v>
      </c>
    </row>
    <row r="2476" spans="2:24" hidden="1" x14ac:dyDescent="0.3">
      <c r="B2476" s="272">
        <v>4</v>
      </c>
    </row>
    <row r="2477" spans="2:24" hidden="1" x14ac:dyDescent="0.3">
      <c r="B2477" s="272">
        <v>5</v>
      </c>
    </row>
    <row r="2478" spans="2:24" hidden="1" x14ac:dyDescent="0.3">
      <c r="B2478" s="272">
        <v>6</v>
      </c>
    </row>
    <row r="2479" spans="2:24" hidden="1" x14ac:dyDescent="0.3">
      <c r="B2479" s="272">
        <v>7</v>
      </c>
    </row>
    <row r="2480" spans="2:24" hidden="1" x14ac:dyDescent="0.3">
      <c r="B2480" s="272">
        <v>8</v>
      </c>
    </row>
    <row r="2481" spans="2:5" hidden="1" x14ac:dyDescent="0.3">
      <c r="B2481" s="272">
        <v>9</v>
      </c>
    </row>
    <row r="2482" spans="2:5" hidden="1" x14ac:dyDescent="0.3">
      <c r="B2482" s="272">
        <v>10</v>
      </c>
    </row>
    <row r="2483" spans="2:5" hidden="1" x14ac:dyDescent="0.3">
      <c r="B2483" s="272">
        <v>11</v>
      </c>
    </row>
    <row r="2484" spans="2:5" hidden="1" x14ac:dyDescent="0.3">
      <c r="B2484" s="272">
        <v>12</v>
      </c>
      <c r="C2484" s="48"/>
      <c r="E2484" s="48"/>
    </row>
    <row r="2485" spans="2:5" hidden="1" x14ac:dyDescent="0.3">
      <c r="B2485" s="272">
        <v>13</v>
      </c>
      <c r="D2485" s="86"/>
    </row>
    <row r="2486" spans="2:5" hidden="1" x14ac:dyDescent="0.3">
      <c r="B2486" s="272">
        <v>14</v>
      </c>
      <c r="D2486" s="86"/>
    </row>
    <row r="2487" spans="2:5" hidden="1" x14ac:dyDescent="0.3">
      <c r="B2487" s="272">
        <v>15</v>
      </c>
      <c r="D2487" s="86"/>
    </row>
    <row r="2488" spans="2:5" hidden="1" x14ac:dyDescent="0.3">
      <c r="B2488" s="272">
        <v>16</v>
      </c>
      <c r="D2488" s="86"/>
    </row>
    <row r="2489" spans="2:5" hidden="1" x14ac:dyDescent="0.3">
      <c r="B2489" s="272">
        <v>17</v>
      </c>
    </row>
    <row r="2490" spans="2:5" hidden="1" x14ac:dyDescent="0.3">
      <c r="B2490" s="272">
        <v>18</v>
      </c>
    </row>
    <row r="2491" spans="2:5" hidden="1" x14ac:dyDescent="0.3">
      <c r="B2491" s="272">
        <v>19</v>
      </c>
    </row>
    <row r="2492" spans="2:5" hidden="1" x14ac:dyDescent="0.3">
      <c r="B2492" s="272">
        <v>20</v>
      </c>
    </row>
    <row r="2493" spans="2:5" hidden="1" x14ac:dyDescent="0.3">
      <c r="B2493" s="272">
        <v>21</v>
      </c>
    </row>
    <row r="2494" spans="2:5" hidden="1" x14ac:dyDescent="0.3">
      <c r="B2494" s="272">
        <v>22</v>
      </c>
    </row>
    <row r="2495" spans="2:5" hidden="1" x14ac:dyDescent="0.3">
      <c r="B2495" s="272">
        <v>23</v>
      </c>
    </row>
    <row r="2496" spans="2:5" hidden="1" x14ac:dyDescent="0.3">
      <c r="B2496" s="272">
        <v>24</v>
      </c>
    </row>
    <row r="2497" spans="2:2" hidden="1" x14ac:dyDescent="0.3">
      <c r="B2497" s="272">
        <v>25</v>
      </c>
    </row>
    <row r="2498" spans="2:2" hidden="1" x14ac:dyDescent="0.3">
      <c r="B2498" s="272">
        <v>26</v>
      </c>
    </row>
    <row r="2499" spans="2:2" hidden="1" x14ac:dyDescent="0.3">
      <c r="B2499" s="272">
        <v>27</v>
      </c>
    </row>
    <row r="2500" spans="2:2" hidden="1" x14ac:dyDescent="0.3">
      <c r="B2500" s="272">
        <v>28</v>
      </c>
    </row>
    <row r="2501" spans="2:2" hidden="1" x14ac:dyDescent="0.3">
      <c r="B2501" s="272">
        <v>29</v>
      </c>
    </row>
    <row r="2502" spans="2:2" hidden="1" x14ac:dyDescent="0.3">
      <c r="B2502" s="272">
        <v>30</v>
      </c>
    </row>
    <row r="2503" spans="2:2" hidden="1" x14ac:dyDescent="0.3">
      <c r="B2503" s="272">
        <v>31</v>
      </c>
    </row>
    <row r="2504" spans="2:2" hidden="1" x14ac:dyDescent="0.3">
      <c r="B2504" s="272">
        <v>32</v>
      </c>
    </row>
    <row r="2505" spans="2:2" hidden="1" x14ac:dyDescent="0.3">
      <c r="B2505" s="272">
        <v>33</v>
      </c>
    </row>
    <row r="2506" spans="2:2" hidden="1" x14ac:dyDescent="0.3">
      <c r="B2506" s="272">
        <v>34</v>
      </c>
    </row>
    <row r="2507" spans="2:2" hidden="1" x14ac:dyDescent="0.3">
      <c r="B2507" s="272">
        <v>35</v>
      </c>
    </row>
    <row r="2508" spans="2:2" hidden="1" x14ac:dyDescent="0.3">
      <c r="B2508" s="272">
        <v>36</v>
      </c>
    </row>
    <row r="2509" spans="2:2" hidden="1" x14ac:dyDescent="0.3">
      <c r="B2509" s="272">
        <v>37</v>
      </c>
    </row>
    <row r="2510" spans="2:2" hidden="1" x14ac:dyDescent="0.3">
      <c r="B2510" s="272">
        <v>38</v>
      </c>
    </row>
    <row r="2511" spans="2:2" hidden="1" x14ac:dyDescent="0.3">
      <c r="B2511" s="272">
        <v>39</v>
      </c>
    </row>
    <row r="2512" spans="2:2" hidden="1" x14ac:dyDescent="0.3">
      <c r="B2512" s="272">
        <v>40</v>
      </c>
    </row>
    <row r="2513" spans="4:4" hidden="1" x14ac:dyDescent="0.3"/>
    <row r="2514" spans="4:4" hidden="1" x14ac:dyDescent="0.3"/>
    <row r="2515" spans="4:4" hidden="1" x14ac:dyDescent="0.3"/>
    <row r="2516" spans="4:4" hidden="1" x14ac:dyDescent="0.3"/>
    <row r="2517" spans="4:4" hidden="1" x14ac:dyDescent="0.3">
      <c r="D2517" s="1" t="s">
        <v>1337</v>
      </c>
    </row>
    <row r="2518" spans="4:4" hidden="1" x14ac:dyDescent="0.3"/>
    <row r="2519" spans="4:4" hidden="1" x14ac:dyDescent="0.3"/>
    <row r="2520" spans="4:4" hidden="1" x14ac:dyDescent="0.3"/>
    <row r="2521" spans="4:4" hidden="1" x14ac:dyDescent="0.3"/>
    <row r="2522" spans="4:4" hidden="1" x14ac:dyDescent="0.3"/>
    <row r="2523" spans="4:4" hidden="1" x14ac:dyDescent="0.3"/>
    <row r="2524" spans="4:4" hidden="1" x14ac:dyDescent="0.3"/>
    <row r="2525" spans="4:4" hidden="1" x14ac:dyDescent="0.3"/>
    <row r="2526" spans="4:4" hidden="1" x14ac:dyDescent="0.3"/>
    <row r="2527" spans="4:4" hidden="1" x14ac:dyDescent="0.3"/>
    <row r="2528" spans="4:4" hidden="1" x14ac:dyDescent="0.3"/>
    <row r="2529" hidden="1" x14ac:dyDescent="0.3"/>
    <row r="2530" hidden="1" x14ac:dyDescent="0.3"/>
    <row r="2531" hidden="1" x14ac:dyDescent="0.3"/>
    <row r="2532" hidden="1" x14ac:dyDescent="0.3"/>
    <row r="2533" hidden="1" x14ac:dyDescent="0.3"/>
    <row r="2534" hidden="1" x14ac:dyDescent="0.3"/>
    <row r="2535" hidden="1" x14ac:dyDescent="0.3"/>
    <row r="2536" hidden="1" x14ac:dyDescent="0.3"/>
    <row r="2537" hidden="1" x14ac:dyDescent="0.3"/>
    <row r="2538" hidden="1" x14ac:dyDescent="0.3"/>
    <row r="2539" hidden="1" x14ac:dyDescent="0.3"/>
    <row r="2540" hidden="1" x14ac:dyDescent="0.3"/>
    <row r="2541" hidden="1" x14ac:dyDescent="0.3"/>
    <row r="2542" hidden="1" x14ac:dyDescent="0.3"/>
    <row r="2543" hidden="1" x14ac:dyDescent="0.3"/>
    <row r="2544" hidden="1" x14ac:dyDescent="0.3"/>
    <row r="2545" hidden="1" x14ac:dyDescent="0.3"/>
    <row r="2546" hidden="1" x14ac:dyDescent="0.3"/>
    <row r="2547" hidden="1" x14ac:dyDescent="0.3"/>
    <row r="2548" hidden="1" x14ac:dyDescent="0.3"/>
    <row r="2549" hidden="1" x14ac:dyDescent="0.3"/>
    <row r="2550" hidden="1" x14ac:dyDescent="0.3"/>
    <row r="2551" hidden="1" x14ac:dyDescent="0.3"/>
    <row r="2552" hidden="1" x14ac:dyDescent="0.3"/>
    <row r="2553" hidden="1" x14ac:dyDescent="0.3"/>
    <row r="2554" hidden="1" x14ac:dyDescent="0.3"/>
    <row r="2555" hidden="1" x14ac:dyDescent="0.3"/>
    <row r="2556" hidden="1" x14ac:dyDescent="0.3"/>
    <row r="2557" hidden="1" x14ac:dyDescent="0.3"/>
    <row r="2558" hidden="1" x14ac:dyDescent="0.3"/>
    <row r="2559" hidden="1" x14ac:dyDescent="0.3"/>
    <row r="2560" hidden="1" x14ac:dyDescent="0.3"/>
    <row r="2561" hidden="1" x14ac:dyDescent="0.3"/>
    <row r="2562" hidden="1" x14ac:dyDescent="0.3"/>
    <row r="2563" hidden="1" x14ac:dyDescent="0.3"/>
    <row r="2564" hidden="1" x14ac:dyDescent="0.3"/>
    <row r="2565" hidden="1" x14ac:dyDescent="0.3"/>
    <row r="2566" hidden="1" x14ac:dyDescent="0.3"/>
    <row r="2567" hidden="1" x14ac:dyDescent="0.3"/>
    <row r="2568" hidden="1" x14ac:dyDescent="0.3"/>
    <row r="2569" hidden="1" x14ac:dyDescent="0.3"/>
    <row r="2570" hidden="1" x14ac:dyDescent="0.3"/>
    <row r="2571" hidden="1" x14ac:dyDescent="0.3"/>
    <row r="2572" hidden="1" x14ac:dyDescent="0.3"/>
    <row r="2573" hidden="1" x14ac:dyDescent="0.3"/>
    <row r="2574" hidden="1" x14ac:dyDescent="0.3"/>
    <row r="2575" hidden="1" x14ac:dyDescent="0.3"/>
    <row r="2576" hidden="1" x14ac:dyDescent="0.3"/>
    <row r="2577" hidden="1" x14ac:dyDescent="0.3"/>
    <row r="2578" hidden="1" x14ac:dyDescent="0.3"/>
    <row r="2579" hidden="1" x14ac:dyDescent="0.3"/>
    <row r="2580" hidden="1" x14ac:dyDescent="0.3"/>
    <row r="2581" hidden="1" x14ac:dyDescent="0.3"/>
    <row r="2582" hidden="1" x14ac:dyDescent="0.3"/>
    <row r="2583" hidden="1" x14ac:dyDescent="0.3"/>
    <row r="2584" hidden="1" x14ac:dyDescent="0.3"/>
    <row r="2585" hidden="1" x14ac:dyDescent="0.3"/>
    <row r="2586" hidden="1" x14ac:dyDescent="0.3"/>
    <row r="2587" hidden="1" x14ac:dyDescent="0.3"/>
    <row r="2588" hidden="1" x14ac:dyDescent="0.3"/>
    <row r="2589" hidden="1" x14ac:dyDescent="0.3"/>
    <row r="2590" hidden="1" x14ac:dyDescent="0.3"/>
    <row r="2591" hidden="1" x14ac:dyDescent="0.3"/>
    <row r="2592" hidden="1" x14ac:dyDescent="0.3"/>
    <row r="2593" hidden="1" x14ac:dyDescent="0.3"/>
    <row r="2594" hidden="1" x14ac:dyDescent="0.3"/>
    <row r="2595" hidden="1" x14ac:dyDescent="0.3"/>
    <row r="2596" hidden="1" x14ac:dyDescent="0.3"/>
    <row r="2597" hidden="1" x14ac:dyDescent="0.3"/>
    <row r="2598" hidden="1" x14ac:dyDescent="0.3"/>
    <row r="2599" hidden="1" x14ac:dyDescent="0.3"/>
  </sheetData>
  <mergeCells count="303">
    <mergeCell ref="C9:M9"/>
    <mergeCell ref="C10:M10"/>
    <mergeCell ref="C11:M11"/>
    <mergeCell ref="C12:M12"/>
    <mergeCell ref="C13:M13"/>
    <mergeCell ref="C14:M14"/>
    <mergeCell ref="A1:N2"/>
    <mergeCell ref="A3:N3"/>
    <mergeCell ref="C4:L4"/>
    <mergeCell ref="A5:N5"/>
    <mergeCell ref="C7:M7"/>
    <mergeCell ref="C8:M8"/>
    <mergeCell ref="C21:M21"/>
    <mergeCell ref="C22:M22"/>
    <mergeCell ref="C23:M23"/>
    <mergeCell ref="C24:M24"/>
    <mergeCell ref="C25:M25"/>
    <mergeCell ref="C26:M26"/>
    <mergeCell ref="C15:M15"/>
    <mergeCell ref="C16:M16"/>
    <mergeCell ref="C17:M17"/>
    <mergeCell ref="C18:M18"/>
    <mergeCell ref="C19:M19"/>
    <mergeCell ref="C20:M20"/>
    <mergeCell ref="B34:M34"/>
    <mergeCell ref="B37:M41"/>
    <mergeCell ref="B43:M47"/>
    <mergeCell ref="B49:M53"/>
    <mergeCell ref="B55:M59"/>
    <mergeCell ref="B61:M66"/>
    <mergeCell ref="C27:M27"/>
    <mergeCell ref="C28:M28"/>
    <mergeCell ref="C29:M29"/>
    <mergeCell ref="C30:M30"/>
    <mergeCell ref="B31:M31"/>
    <mergeCell ref="B33:M33"/>
    <mergeCell ref="N81:N100"/>
    <mergeCell ref="B86:M90"/>
    <mergeCell ref="B91:M96"/>
    <mergeCell ref="E98:M98"/>
    <mergeCell ref="E99:M99"/>
    <mergeCell ref="E100:M100"/>
    <mergeCell ref="B67:M67"/>
    <mergeCell ref="B69:M70"/>
    <mergeCell ref="B72:C76"/>
    <mergeCell ref="F72:G76"/>
    <mergeCell ref="I72:J76"/>
    <mergeCell ref="L72:M76"/>
    <mergeCell ref="D74:E75"/>
    <mergeCell ref="E101:M101"/>
    <mergeCell ref="B102:M103"/>
    <mergeCell ref="B105:L105"/>
    <mergeCell ref="C135:L135"/>
    <mergeCell ref="B137:L137"/>
    <mergeCell ref="B177:L177"/>
    <mergeCell ref="E78:M79"/>
    <mergeCell ref="A81:A100"/>
    <mergeCell ref="B81:M85"/>
    <mergeCell ref="B202:M204"/>
    <mergeCell ref="B206:M210"/>
    <mergeCell ref="B212:M212"/>
    <mergeCell ref="B214:L214"/>
    <mergeCell ref="B216:M216"/>
    <mergeCell ref="B218:M218"/>
    <mergeCell ref="B179:M181"/>
    <mergeCell ref="B182:M184"/>
    <mergeCell ref="G185:M185"/>
    <mergeCell ref="B186:M187"/>
    <mergeCell ref="B190:M192"/>
    <mergeCell ref="B195:M199"/>
    <mergeCell ref="B241:J242"/>
    <mergeCell ref="K241:M242"/>
    <mergeCell ref="B244:M246"/>
    <mergeCell ref="B250:L250"/>
    <mergeCell ref="B252:M252"/>
    <mergeCell ref="B254:M254"/>
    <mergeCell ref="B221:M222"/>
    <mergeCell ref="B224:M226"/>
    <mergeCell ref="B228:M235"/>
    <mergeCell ref="F237:J237"/>
    <mergeCell ref="B238:J240"/>
    <mergeCell ref="K238:M240"/>
    <mergeCell ref="B272:M275"/>
    <mergeCell ref="F276:J276"/>
    <mergeCell ref="B277:J279"/>
    <mergeCell ref="K277:M279"/>
    <mergeCell ref="B281:M282"/>
    <mergeCell ref="B286:L286"/>
    <mergeCell ref="B257:M258"/>
    <mergeCell ref="B260:M262"/>
    <mergeCell ref="B264:M269"/>
    <mergeCell ref="B271:E271"/>
    <mergeCell ref="F271:I271"/>
    <mergeCell ref="J271:M271"/>
    <mergeCell ref="B308:M311"/>
    <mergeCell ref="F312:J312"/>
    <mergeCell ref="B313:J315"/>
    <mergeCell ref="K313:M315"/>
    <mergeCell ref="B317:M319"/>
    <mergeCell ref="B323:L323"/>
    <mergeCell ref="B288:M288"/>
    <mergeCell ref="B290:M290"/>
    <mergeCell ref="B293:M294"/>
    <mergeCell ref="B296:M298"/>
    <mergeCell ref="B300:M305"/>
    <mergeCell ref="B307:E307"/>
    <mergeCell ref="F307:I307"/>
    <mergeCell ref="J307:M307"/>
    <mergeCell ref="B345:M348"/>
    <mergeCell ref="F349:J349"/>
    <mergeCell ref="B350:J352"/>
    <mergeCell ref="K350:M352"/>
    <mergeCell ref="B354:M356"/>
    <mergeCell ref="B360:L360"/>
    <mergeCell ref="B325:M325"/>
    <mergeCell ref="B327:M327"/>
    <mergeCell ref="B330:M331"/>
    <mergeCell ref="B333:M335"/>
    <mergeCell ref="B337:M342"/>
    <mergeCell ref="B344:E344"/>
    <mergeCell ref="F344:I344"/>
    <mergeCell ref="J344:M344"/>
    <mergeCell ref="B382:M385"/>
    <mergeCell ref="F386:J386"/>
    <mergeCell ref="B387:J389"/>
    <mergeCell ref="K387:M389"/>
    <mergeCell ref="B391:M393"/>
    <mergeCell ref="B397:L397"/>
    <mergeCell ref="B362:M362"/>
    <mergeCell ref="B364:M364"/>
    <mergeCell ref="B367:M368"/>
    <mergeCell ref="B370:M372"/>
    <mergeCell ref="B374:M379"/>
    <mergeCell ref="B381:E381"/>
    <mergeCell ref="F381:I381"/>
    <mergeCell ref="J381:M381"/>
    <mergeCell ref="B419:M422"/>
    <mergeCell ref="F423:J423"/>
    <mergeCell ref="B424:J426"/>
    <mergeCell ref="K424:M426"/>
    <mergeCell ref="B428:M430"/>
    <mergeCell ref="B434:L434"/>
    <mergeCell ref="B399:M399"/>
    <mergeCell ref="B401:M401"/>
    <mergeCell ref="B404:M405"/>
    <mergeCell ref="B407:M409"/>
    <mergeCell ref="B411:M416"/>
    <mergeCell ref="B418:E418"/>
    <mergeCell ref="F418:I418"/>
    <mergeCell ref="J418:M418"/>
    <mergeCell ref="B456:M459"/>
    <mergeCell ref="F460:J460"/>
    <mergeCell ref="B461:J463"/>
    <mergeCell ref="K461:M463"/>
    <mergeCell ref="B465:M467"/>
    <mergeCell ref="B471:L471"/>
    <mergeCell ref="B436:M436"/>
    <mergeCell ref="B438:M438"/>
    <mergeCell ref="B441:M442"/>
    <mergeCell ref="B444:M446"/>
    <mergeCell ref="B448:M453"/>
    <mergeCell ref="B455:E455"/>
    <mergeCell ref="F455:I455"/>
    <mergeCell ref="J455:M455"/>
    <mergeCell ref="B493:M496"/>
    <mergeCell ref="F497:J497"/>
    <mergeCell ref="B498:J500"/>
    <mergeCell ref="K498:M500"/>
    <mergeCell ref="B502:M504"/>
    <mergeCell ref="B508:L508"/>
    <mergeCell ref="B473:M473"/>
    <mergeCell ref="B475:M475"/>
    <mergeCell ref="B478:M479"/>
    <mergeCell ref="B481:M483"/>
    <mergeCell ref="B485:M490"/>
    <mergeCell ref="B492:E492"/>
    <mergeCell ref="F492:I492"/>
    <mergeCell ref="J492:M492"/>
    <mergeCell ref="B530:M533"/>
    <mergeCell ref="F534:J534"/>
    <mergeCell ref="B535:J537"/>
    <mergeCell ref="K535:M537"/>
    <mergeCell ref="B539:M541"/>
    <mergeCell ref="B545:L545"/>
    <mergeCell ref="B510:M510"/>
    <mergeCell ref="B512:M512"/>
    <mergeCell ref="B515:M516"/>
    <mergeCell ref="B518:M520"/>
    <mergeCell ref="B522:M527"/>
    <mergeCell ref="B529:E529"/>
    <mergeCell ref="F529:I529"/>
    <mergeCell ref="J529:M529"/>
    <mergeCell ref="B567:M570"/>
    <mergeCell ref="F571:J571"/>
    <mergeCell ref="B572:J574"/>
    <mergeCell ref="K572:M574"/>
    <mergeCell ref="B576:M578"/>
    <mergeCell ref="B582:L582"/>
    <mergeCell ref="B547:M547"/>
    <mergeCell ref="B549:M549"/>
    <mergeCell ref="B552:M553"/>
    <mergeCell ref="B555:M557"/>
    <mergeCell ref="B559:M564"/>
    <mergeCell ref="B566:E566"/>
    <mergeCell ref="F566:I566"/>
    <mergeCell ref="J566:M566"/>
    <mergeCell ref="B604:M607"/>
    <mergeCell ref="F608:J608"/>
    <mergeCell ref="B609:J611"/>
    <mergeCell ref="K609:M611"/>
    <mergeCell ref="B613:M615"/>
    <mergeCell ref="B619:L619"/>
    <mergeCell ref="B584:M584"/>
    <mergeCell ref="B586:M586"/>
    <mergeCell ref="B589:M590"/>
    <mergeCell ref="B592:M594"/>
    <mergeCell ref="B596:M601"/>
    <mergeCell ref="B603:E603"/>
    <mergeCell ref="F603:I603"/>
    <mergeCell ref="J603:M603"/>
    <mergeCell ref="B641:M644"/>
    <mergeCell ref="F645:J645"/>
    <mergeCell ref="B646:J648"/>
    <mergeCell ref="K646:M648"/>
    <mergeCell ref="B650:M652"/>
    <mergeCell ref="B656:L656"/>
    <mergeCell ref="B621:M621"/>
    <mergeCell ref="B623:M623"/>
    <mergeCell ref="B626:M627"/>
    <mergeCell ref="B629:M631"/>
    <mergeCell ref="B633:M638"/>
    <mergeCell ref="B640:E640"/>
    <mergeCell ref="F640:I640"/>
    <mergeCell ref="J640:M640"/>
    <mergeCell ref="B678:M681"/>
    <mergeCell ref="B684:M685"/>
    <mergeCell ref="B686:M687"/>
    <mergeCell ref="B689:L689"/>
    <mergeCell ref="E719:J720"/>
    <mergeCell ref="B722:L722"/>
    <mergeCell ref="B658:M659"/>
    <mergeCell ref="B665:M666"/>
    <mergeCell ref="B669:M670"/>
    <mergeCell ref="B671:M672"/>
    <mergeCell ref="B673:M674"/>
    <mergeCell ref="B675:M677"/>
    <mergeCell ref="B732:M732"/>
    <mergeCell ref="B733:M733"/>
    <mergeCell ref="B734:M734"/>
    <mergeCell ref="B735:M735"/>
    <mergeCell ref="B736:M736"/>
    <mergeCell ref="B737:M737"/>
    <mergeCell ref="B726:M726"/>
    <mergeCell ref="B727:M727"/>
    <mergeCell ref="B728:M728"/>
    <mergeCell ref="B729:M729"/>
    <mergeCell ref="B730:M730"/>
    <mergeCell ref="B731:M731"/>
    <mergeCell ref="B744:M744"/>
    <mergeCell ref="B745:M745"/>
    <mergeCell ref="B746:M746"/>
    <mergeCell ref="B747:M747"/>
    <mergeCell ref="B748:M748"/>
    <mergeCell ref="B749:M749"/>
    <mergeCell ref="B738:M738"/>
    <mergeCell ref="B739:M739"/>
    <mergeCell ref="B740:M740"/>
    <mergeCell ref="B741:M741"/>
    <mergeCell ref="B742:M742"/>
    <mergeCell ref="B743:M743"/>
    <mergeCell ref="B769:M769"/>
    <mergeCell ref="B771:M771"/>
    <mergeCell ref="B773:M773"/>
    <mergeCell ref="B775:M775"/>
    <mergeCell ref="B777:M777"/>
    <mergeCell ref="B779:M779"/>
    <mergeCell ref="B751:M753"/>
    <mergeCell ref="B755:L755"/>
    <mergeCell ref="B757:M761"/>
    <mergeCell ref="B763:M763"/>
    <mergeCell ref="B765:M765"/>
    <mergeCell ref="B767:M767"/>
    <mergeCell ref="B793:M793"/>
    <mergeCell ref="B795:M800"/>
    <mergeCell ref="B802:L802"/>
    <mergeCell ref="B806:M807"/>
    <mergeCell ref="C834:L834"/>
    <mergeCell ref="B836:G836"/>
    <mergeCell ref="B781:M781"/>
    <mergeCell ref="B783:M783"/>
    <mergeCell ref="B785:M785"/>
    <mergeCell ref="B787:M787"/>
    <mergeCell ref="B789:M789"/>
    <mergeCell ref="B791:M791"/>
    <mergeCell ref="B868:L868"/>
    <mergeCell ref="B1571:M1571"/>
    <mergeCell ref="B2405:L2405"/>
    <mergeCell ref="B838:M838"/>
    <mergeCell ref="B839:G846"/>
    <mergeCell ref="J847:M852"/>
    <mergeCell ref="B854:M856"/>
    <mergeCell ref="I857:M865"/>
    <mergeCell ref="B866:M866"/>
  </mergeCells>
  <conditionalFormatting sqref="B81">
    <cfRule type="containsText" dxfId="339" priority="344" operator="containsText" text="INSTRUCTIONS:">
      <formula>NOT(ISERROR(SEARCH("INSTRUCTIONS:",B81)))</formula>
    </cfRule>
  </conditionalFormatting>
  <conditionalFormatting sqref="B86">
    <cfRule type="containsText" dxfId="338" priority="174" operator="containsText" text="INSTRUCTIONS:">
      <formula>NOT(ISERROR(SEARCH("INSTRUCTIONS:",B86)))</formula>
    </cfRule>
  </conditionalFormatting>
  <conditionalFormatting sqref="B91">
    <cfRule type="containsText" dxfId="337" priority="173" operator="containsText" text="INSTRUCTIONS:">
      <formula>NOT(ISERROR(SEARCH("INSTRUCTIONS:",B91)))</formula>
    </cfRule>
  </conditionalFormatting>
  <conditionalFormatting sqref="B99:C99 B100:D101">
    <cfRule type="containsText" dxfId="336" priority="341" operator="containsText" text="&quot;I&quot;">
      <formula>NOT(ISERROR(SEARCH("""I""",B99)))</formula>
    </cfRule>
  </conditionalFormatting>
  <conditionalFormatting sqref="B271:E271">
    <cfRule type="containsText" dxfId="333" priority="125" operator="containsText" text="vital to role">
      <formula>NOT(ISERROR(SEARCH("vital to role",B271)))</formula>
    </cfRule>
    <cfRule type="cellIs" dxfId="331" priority="127" operator="equal">
      <formula>$B$2290</formula>
    </cfRule>
  </conditionalFormatting>
  <conditionalFormatting sqref="B307:E307">
    <cfRule type="containsText" dxfId="329" priority="130" operator="containsText" text="vital to role">
      <formula>NOT(ISERROR(SEARCH("vital to role",B307)))</formula>
    </cfRule>
    <cfRule type="cellIs" dxfId="326" priority="132" operator="equal">
      <formula>$B$2290</formula>
    </cfRule>
  </conditionalFormatting>
  <conditionalFormatting sqref="B344:E344">
    <cfRule type="containsText" dxfId="323" priority="135" operator="containsText" text="vital to role">
      <formula>NOT(ISERROR(SEARCH("vital to role",B344)))</formula>
    </cfRule>
    <cfRule type="cellIs" dxfId="321" priority="137" operator="equal">
      <formula>$B$2290</formula>
    </cfRule>
  </conditionalFormatting>
  <conditionalFormatting sqref="B381:E381">
    <cfRule type="containsText" dxfId="318" priority="140" operator="containsText" text="vital to role">
      <formula>NOT(ISERROR(SEARCH("vital to role",B381)))</formula>
    </cfRule>
    <cfRule type="cellIs" dxfId="316" priority="142" operator="equal">
      <formula>$B$2290</formula>
    </cfRule>
  </conditionalFormatting>
  <conditionalFormatting sqref="B418:E418">
    <cfRule type="containsText" dxfId="313" priority="145" operator="containsText" text="vital to role">
      <formula>NOT(ISERROR(SEARCH("vital to role",B418)))</formula>
    </cfRule>
    <cfRule type="cellIs" dxfId="311" priority="147" operator="equal">
      <formula>$B$2290</formula>
    </cfRule>
  </conditionalFormatting>
  <conditionalFormatting sqref="B455:E455">
    <cfRule type="containsText" dxfId="308" priority="150" operator="containsText" text="vital to role">
      <formula>NOT(ISERROR(SEARCH("vital to role",B455)))</formula>
    </cfRule>
    <cfRule type="cellIs" dxfId="306" priority="152" operator="equal">
      <formula>$B$2290</formula>
    </cfRule>
  </conditionalFormatting>
  <conditionalFormatting sqref="B492:E492">
    <cfRule type="containsText" dxfId="305" priority="170" operator="containsText" text="vital to role">
      <formula>NOT(ISERROR(SEARCH("vital to role",B492)))</formula>
    </cfRule>
    <cfRule type="cellIs" dxfId="302" priority="172" operator="equal">
      <formula>$B$2290</formula>
    </cfRule>
  </conditionalFormatting>
  <conditionalFormatting sqref="B529:E529">
    <cfRule type="cellIs" dxfId="300" priority="190" operator="equal">
      <formula>$B$2290</formula>
    </cfRule>
    <cfRule type="containsText" dxfId="298" priority="188" operator="containsText" text="vital to role">
      <formula>NOT(ISERROR(SEARCH("vital to role",B529)))</formula>
    </cfRule>
  </conditionalFormatting>
  <conditionalFormatting sqref="B566:E566">
    <cfRule type="containsText" dxfId="294" priority="165" operator="containsText" text="vital to role">
      <formula>NOT(ISERROR(SEARCH("vital to role",B566)))</formula>
    </cfRule>
    <cfRule type="cellIs" dxfId="291" priority="167" operator="equal">
      <formula>$B$2290</formula>
    </cfRule>
  </conditionalFormatting>
  <conditionalFormatting sqref="B603:E603">
    <cfRule type="containsText" dxfId="289" priority="160" operator="containsText" text="vital to role">
      <formula>NOT(ISERROR(SEARCH("vital to role",B603)))</formula>
    </cfRule>
    <cfRule type="cellIs" dxfId="287" priority="162" operator="equal">
      <formula>$B$2290</formula>
    </cfRule>
  </conditionalFormatting>
  <conditionalFormatting sqref="B640:E640">
    <cfRule type="cellIs" dxfId="284" priority="157" operator="equal">
      <formula>$B$2290</formula>
    </cfRule>
    <cfRule type="containsText" dxfId="282" priority="155" operator="containsText" text="vital to role">
      <formula>NOT(ISERROR(SEARCH("vital to role",B640)))</formula>
    </cfRule>
  </conditionalFormatting>
  <conditionalFormatting sqref="B97:M97 B98:D98 D99:D101">
    <cfRule type="containsText" dxfId="268" priority="342" operator="containsText" text="interactive">
      <formula>NOT(ISERROR(SEARCH("interactive",B97)))</formula>
    </cfRule>
  </conditionalFormatting>
  <conditionalFormatting sqref="B221:M222">
    <cfRule type="containsText" dxfId="267" priority="338" operator="containsText" text="SELECT">
      <formula>NOT(ISERROR(SEARCH("SELECT",B221)))</formula>
    </cfRule>
  </conditionalFormatting>
  <conditionalFormatting sqref="B244:M246">
    <cfRule type="containsText" dxfId="266" priority="2" operator="containsText" text="answer">
      <formula>NOT(ISERROR(SEARCH("answer",B244)))</formula>
    </cfRule>
  </conditionalFormatting>
  <conditionalFormatting sqref="B257:M258">
    <cfRule type="containsText" dxfId="265" priority="337" operator="containsText" text="SELECT">
      <formula>NOT(ISERROR(SEARCH("SELECT",B257)))</formula>
    </cfRule>
  </conditionalFormatting>
  <conditionalFormatting sqref="B281:M282">
    <cfRule type="containsText" dxfId="264" priority="1" operator="containsText" text="answer">
      <formula>NOT(ISERROR(SEARCH("answer",B281)))</formula>
    </cfRule>
  </conditionalFormatting>
  <conditionalFormatting sqref="B293:M294">
    <cfRule type="containsText" dxfId="263" priority="335" operator="containsText" text="SELECT">
      <formula>NOT(ISERROR(SEARCH("SELECT",B293)))</formula>
    </cfRule>
  </conditionalFormatting>
  <conditionalFormatting sqref="B317:M319">
    <cfRule type="containsText" dxfId="262" priority="3" operator="containsText" text="answer">
      <formula>NOT(ISERROR(SEARCH("answer",B317)))</formula>
    </cfRule>
  </conditionalFormatting>
  <conditionalFormatting sqref="B330:M331">
    <cfRule type="containsText" dxfId="261" priority="334" operator="containsText" text="SELECT">
      <formula>NOT(ISERROR(SEARCH("SELECT",B330)))</formula>
    </cfRule>
  </conditionalFormatting>
  <conditionalFormatting sqref="B354:M356">
    <cfRule type="containsText" dxfId="260" priority="4" operator="containsText" text="answer">
      <formula>NOT(ISERROR(SEARCH("answer",B354)))</formula>
    </cfRule>
  </conditionalFormatting>
  <conditionalFormatting sqref="B367:M368">
    <cfRule type="containsText" dxfId="259" priority="333" operator="containsText" text="SELECT">
      <formula>NOT(ISERROR(SEARCH("SELECT",B367)))</formula>
    </cfRule>
  </conditionalFormatting>
  <conditionalFormatting sqref="B391:M393">
    <cfRule type="containsText" dxfId="258" priority="5" operator="containsText" text="answer">
      <formula>NOT(ISERROR(SEARCH("answer",B391)))</formula>
    </cfRule>
  </conditionalFormatting>
  <conditionalFormatting sqref="B404:M405">
    <cfRule type="containsText" dxfId="257" priority="332" operator="containsText" text="SELECT">
      <formula>NOT(ISERROR(SEARCH("SELECT",B404)))</formula>
    </cfRule>
  </conditionalFormatting>
  <conditionalFormatting sqref="B428:M430">
    <cfRule type="containsText" dxfId="256" priority="6" operator="containsText" text="answer">
      <formula>NOT(ISERROR(SEARCH("answer",B428)))</formula>
    </cfRule>
  </conditionalFormatting>
  <conditionalFormatting sqref="B441:M442">
    <cfRule type="containsText" dxfId="255" priority="331" operator="containsText" text="SELECT">
      <formula>NOT(ISERROR(SEARCH("SELECT",B441)))</formula>
    </cfRule>
  </conditionalFormatting>
  <conditionalFormatting sqref="B465:M467">
    <cfRule type="containsText" dxfId="254" priority="7" operator="containsText" text="answer">
      <formula>NOT(ISERROR(SEARCH("answer",B465)))</formula>
    </cfRule>
  </conditionalFormatting>
  <conditionalFormatting sqref="B478:M479">
    <cfRule type="containsText" dxfId="253" priority="330" operator="containsText" text="SELECT">
      <formula>NOT(ISERROR(SEARCH("SELECT",B478)))</formula>
    </cfRule>
  </conditionalFormatting>
  <conditionalFormatting sqref="B502:M504">
    <cfRule type="containsText" dxfId="252" priority="8" operator="containsText" text="answer">
      <formula>NOT(ISERROR(SEARCH("answer",B502)))</formula>
    </cfRule>
  </conditionalFormatting>
  <conditionalFormatting sqref="B515:M516">
    <cfRule type="containsText" dxfId="251" priority="329" operator="containsText" text="SELECT">
      <formula>NOT(ISERROR(SEARCH("SELECT",B515)))</formula>
    </cfRule>
  </conditionalFormatting>
  <conditionalFormatting sqref="B539:M541">
    <cfRule type="containsText" dxfId="250" priority="9" operator="containsText" text="answer">
      <formula>NOT(ISERROR(SEARCH("answer",B539)))</formula>
    </cfRule>
  </conditionalFormatting>
  <conditionalFormatting sqref="B552:M553">
    <cfRule type="containsText" dxfId="249" priority="328" operator="containsText" text="SELECT">
      <formula>NOT(ISERROR(SEARCH("SELECT",B552)))</formula>
    </cfRule>
  </conditionalFormatting>
  <conditionalFormatting sqref="B576:M578">
    <cfRule type="containsText" dxfId="248" priority="10" operator="containsText" text="answer">
      <formula>NOT(ISERROR(SEARCH("answer",B576)))</formula>
    </cfRule>
  </conditionalFormatting>
  <conditionalFormatting sqref="B589:M590">
    <cfRule type="containsText" dxfId="247" priority="327" operator="containsText" text="SELECT">
      <formula>NOT(ISERROR(SEARCH("SELECT",B589)))</formula>
    </cfRule>
  </conditionalFormatting>
  <conditionalFormatting sqref="B613:M615">
    <cfRule type="containsText" dxfId="246" priority="11" operator="containsText" text="answer">
      <formula>NOT(ISERROR(SEARCH("answer",B613)))</formula>
    </cfRule>
  </conditionalFormatting>
  <conditionalFormatting sqref="B626:M627">
    <cfRule type="containsText" dxfId="245" priority="326" operator="containsText" text="SELECT">
      <formula>NOT(ISERROR(SEARCH("SELECT",B626)))</formula>
    </cfRule>
  </conditionalFormatting>
  <conditionalFormatting sqref="B650:M652">
    <cfRule type="containsText" dxfId="244" priority="12" operator="containsText" text="answer">
      <formula>NOT(ISERROR(SEARCH("answer",B650)))</formula>
    </cfRule>
  </conditionalFormatting>
  <conditionalFormatting sqref="B818:M829">
    <cfRule type="containsText" dxfId="243" priority="340" operator="containsText" text="SELECT">
      <formula>NOT(ISERROR(SEARCH("SELECT",B818)))</formula>
    </cfRule>
  </conditionalFormatting>
  <conditionalFormatting sqref="E98:E101">
    <cfRule type="containsText" dxfId="242" priority="259" operator="containsText" text="interactive">
      <formula>NOT(ISERROR(SEARCH("interactive",E98)))</formula>
    </cfRule>
  </conditionalFormatting>
  <conditionalFormatting sqref="E78:M79">
    <cfRule type="containsText" dxfId="241" priority="343" operator="containsText" text="Mouses over">
      <formula>NOT(ISERROR(SEARCH("Mouses over",E78)))</formula>
    </cfRule>
  </conditionalFormatting>
  <conditionalFormatting sqref="F237">
    <cfRule type="containsText" dxfId="240" priority="321" operator="containsText" text="PICK">
      <formula>NOT(ISERROR(SEARCH("PICK",F237)))</formula>
    </cfRule>
    <cfRule type="containsText" dxfId="239" priority="320" operator="containsText" text="pors">
      <formula>NOT(ISERROR(SEARCH("pors",F237)))</formula>
    </cfRule>
    <cfRule type="containsText" dxfId="238" priority="319" operator="containsText" text="gods">
      <formula>NOT(ISERROR(SEARCH("gods",F237)))</formula>
    </cfRule>
    <cfRule type="cellIs" dxfId="237" priority="318" operator="equal">
      <formula>"okay"</formula>
    </cfRule>
  </conditionalFormatting>
  <conditionalFormatting sqref="F276">
    <cfRule type="cellIs" dxfId="236" priority="313" operator="equal">
      <formula>"okay"</formula>
    </cfRule>
    <cfRule type="containsText" dxfId="235" priority="314" operator="containsText" text="gods">
      <formula>NOT(ISERROR(SEARCH("gods",F276)))</formula>
    </cfRule>
    <cfRule type="containsText" dxfId="234" priority="315" operator="containsText" text="pors">
      <formula>NOT(ISERROR(SEARCH("pors",F276)))</formula>
    </cfRule>
    <cfRule type="containsText" dxfId="233" priority="316" operator="containsText" text="PICK">
      <formula>NOT(ISERROR(SEARCH("PICK",F276)))</formula>
    </cfRule>
  </conditionalFormatting>
  <conditionalFormatting sqref="F312">
    <cfRule type="containsText" dxfId="232" priority="309" operator="containsText" text="gods">
      <formula>NOT(ISERROR(SEARCH("gods",F312)))</formula>
    </cfRule>
    <cfRule type="containsText" dxfId="231" priority="310" operator="containsText" text="pors">
      <formula>NOT(ISERROR(SEARCH("pors",F312)))</formula>
    </cfRule>
    <cfRule type="containsText" dxfId="230" priority="311" operator="containsText" text="PICK">
      <formula>NOT(ISERROR(SEARCH("PICK",F312)))</formula>
    </cfRule>
    <cfRule type="cellIs" dxfId="229" priority="308" operator="equal">
      <formula>"okay"</formula>
    </cfRule>
  </conditionalFormatting>
  <conditionalFormatting sqref="F349">
    <cfRule type="containsText" dxfId="228" priority="305" operator="containsText" text="pors">
      <formula>NOT(ISERROR(SEARCH("pors",F349)))</formula>
    </cfRule>
    <cfRule type="containsText" dxfId="227" priority="304" operator="containsText" text="gods">
      <formula>NOT(ISERROR(SEARCH("gods",F349)))</formula>
    </cfRule>
    <cfRule type="cellIs" dxfId="226" priority="303" operator="equal">
      <formula>"okay"</formula>
    </cfRule>
    <cfRule type="containsText" dxfId="225" priority="306" operator="containsText" text="PICK">
      <formula>NOT(ISERROR(SEARCH("PICK",F349)))</formula>
    </cfRule>
  </conditionalFormatting>
  <conditionalFormatting sqref="F386">
    <cfRule type="containsText" dxfId="224" priority="299" operator="containsText" text="gods">
      <formula>NOT(ISERROR(SEARCH("gods",F386)))</formula>
    </cfRule>
    <cfRule type="containsText" dxfId="223" priority="300" operator="containsText" text="pors">
      <formula>NOT(ISERROR(SEARCH("pors",F386)))</formula>
    </cfRule>
    <cfRule type="containsText" dxfId="222" priority="301" operator="containsText" text="PICK">
      <formula>NOT(ISERROR(SEARCH("PICK",F386)))</formula>
    </cfRule>
    <cfRule type="cellIs" dxfId="221" priority="298" operator="equal">
      <formula>"okay"</formula>
    </cfRule>
  </conditionalFormatting>
  <conditionalFormatting sqref="F423">
    <cfRule type="cellIs" dxfId="220" priority="293" operator="equal">
      <formula>"okay"</formula>
    </cfRule>
    <cfRule type="containsText" dxfId="219" priority="294" operator="containsText" text="gods">
      <formula>NOT(ISERROR(SEARCH("gods",F423)))</formula>
    </cfRule>
    <cfRule type="containsText" dxfId="218" priority="295" operator="containsText" text="pors">
      <formula>NOT(ISERROR(SEARCH("pors",F423)))</formula>
    </cfRule>
    <cfRule type="containsText" dxfId="217" priority="296" operator="containsText" text="PICK">
      <formula>NOT(ISERROR(SEARCH("PICK",F423)))</formula>
    </cfRule>
  </conditionalFormatting>
  <conditionalFormatting sqref="F460">
    <cfRule type="cellIs" dxfId="216" priority="288" operator="equal">
      <formula>"okay"</formula>
    </cfRule>
    <cfRule type="containsText" dxfId="215" priority="291" operator="containsText" text="PICK">
      <formula>NOT(ISERROR(SEARCH("PICK",F460)))</formula>
    </cfRule>
    <cfRule type="containsText" dxfId="214" priority="289" operator="containsText" text="gods">
      <formula>NOT(ISERROR(SEARCH("gods",F460)))</formula>
    </cfRule>
    <cfRule type="containsText" dxfId="213" priority="290" operator="containsText" text="pors">
      <formula>NOT(ISERROR(SEARCH("pors",F460)))</formula>
    </cfRule>
  </conditionalFormatting>
  <conditionalFormatting sqref="F497">
    <cfRule type="containsText" dxfId="212" priority="286" operator="containsText" text="PICK">
      <formula>NOT(ISERROR(SEARCH("PICK",F497)))</formula>
    </cfRule>
    <cfRule type="containsText" dxfId="211" priority="285" operator="containsText" text="pors">
      <formula>NOT(ISERROR(SEARCH("pors",F497)))</formula>
    </cfRule>
    <cfRule type="containsText" dxfId="210" priority="284" operator="containsText" text="gods">
      <formula>NOT(ISERROR(SEARCH("gods",F497)))</formula>
    </cfRule>
    <cfRule type="cellIs" dxfId="209" priority="283" operator="equal">
      <formula>"okay"</formula>
    </cfRule>
  </conditionalFormatting>
  <conditionalFormatting sqref="F534">
    <cfRule type="containsText" dxfId="208" priority="281" operator="containsText" text="PICK">
      <formula>NOT(ISERROR(SEARCH("PICK",F534)))</formula>
    </cfRule>
    <cfRule type="containsText" dxfId="207" priority="280" operator="containsText" text="pors">
      <formula>NOT(ISERROR(SEARCH("pors",F534)))</formula>
    </cfRule>
    <cfRule type="containsText" dxfId="206" priority="279" operator="containsText" text="gods">
      <formula>NOT(ISERROR(SEARCH("gods",F534)))</formula>
    </cfRule>
    <cfRule type="cellIs" dxfId="205" priority="278" operator="equal">
      <formula>"okay"</formula>
    </cfRule>
  </conditionalFormatting>
  <conditionalFormatting sqref="F571">
    <cfRule type="cellIs" dxfId="204" priority="273" operator="equal">
      <formula>"okay"</formula>
    </cfRule>
    <cfRule type="containsText" dxfId="203" priority="274" operator="containsText" text="gods">
      <formula>NOT(ISERROR(SEARCH("gods",F571)))</formula>
    </cfRule>
    <cfRule type="containsText" dxfId="202" priority="276" operator="containsText" text="PICK">
      <formula>NOT(ISERROR(SEARCH("PICK",F571)))</formula>
    </cfRule>
    <cfRule type="containsText" dxfId="201" priority="275" operator="containsText" text="pors">
      <formula>NOT(ISERROR(SEARCH("pors",F571)))</formula>
    </cfRule>
  </conditionalFormatting>
  <conditionalFormatting sqref="F608">
    <cfRule type="containsText" dxfId="200" priority="270" operator="containsText" text="pors">
      <formula>NOT(ISERROR(SEARCH("pors",F608)))</formula>
    </cfRule>
    <cfRule type="containsText" dxfId="199" priority="271" operator="containsText" text="PICK">
      <formula>NOT(ISERROR(SEARCH("PICK",F608)))</formula>
    </cfRule>
    <cfRule type="cellIs" dxfId="198" priority="268" operator="equal">
      <formula>"okay"</formula>
    </cfRule>
    <cfRule type="containsText" dxfId="197" priority="269" operator="containsText" text="gods">
      <formula>NOT(ISERROR(SEARCH("gods",F608)))</formula>
    </cfRule>
  </conditionalFormatting>
  <conditionalFormatting sqref="F645">
    <cfRule type="containsText" dxfId="196" priority="264" operator="containsText" text="gods">
      <formula>NOT(ISERROR(SEARCH("gods",F645)))</formula>
    </cfRule>
    <cfRule type="cellIs" dxfId="195" priority="263" operator="equal">
      <formula>"okay"</formula>
    </cfRule>
    <cfRule type="containsText" dxfId="194" priority="265" operator="containsText" text="pors">
      <formula>NOT(ISERROR(SEARCH("pors",F645)))</formula>
    </cfRule>
    <cfRule type="containsText" dxfId="193" priority="266" operator="containsText" text="PICK">
      <formula>NOT(ISERROR(SEARCH("PICK",F645)))</formula>
    </cfRule>
  </conditionalFormatting>
  <conditionalFormatting sqref="F271:I271">
    <cfRule type="cellIs" dxfId="192" priority="103" operator="equal">
      <formula>$F$2290</formula>
    </cfRule>
    <cfRule type="cellIs" dxfId="191" priority="104" operator="equal">
      <formula>$B$2290</formula>
    </cfRule>
  </conditionalFormatting>
  <conditionalFormatting sqref="F307:I307">
    <cfRule type="cellIs" dxfId="183" priority="97" operator="equal">
      <formula>$F$2290</formula>
    </cfRule>
    <cfRule type="cellIs" dxfId="182" priority="98" operator="equal">
      <formula>$B$2290</formula>
    </cfRule>
  </conditionalFormatting>
  <conditionalFormatting sqref="F344:I344">
    <cfRule type="cellIs" dxfId="180" priority="92" operator="equal">
      <formula>$B$2290</formula>
    </cfRule>
    <cfRule type="cellIs" dxfId="179" priority="91" operator="equal">
      <formula>$F$2290</formula>
    </cfRule>
  </conditionalFormatting>
  <conditionalFormatting sqref="F381:I381">
    <cfRule type="cellIs" dxfId="174" priority="85" operator="equal">
      <formula>$F$2290</formula>
    </cfRule>
    <cfRule type="cellIs" dxfId="173" priority="86" operator="equal">
      <formula>$B$2290</formula>
    </cfRule>
  </conditionalFormatting>
  <conditionalFormatting sqref="F418:I418">
    <cfRule type="cellIs" dxfId="167" priority="79" operator="equal">
      <formula>$F$2290</formula>
    </cfRule>
    <cfRule type="cellIs" dxfId="166" priority="80" operator="equal">
      <formula>$B$2290</formula>
    </cfRule>
  </conditionalFormatting>
  <conditionalFormatting sqref="F455:I455">
    <cfRule type="cellIs" dxfId="161" priority="73" operator="equal">
      <formula>$F$2290</formula>
    </cfRule>
    <cfRule type="cellIs" dxfId="160" priority="74" operator="equal">
      <formula>$B$2290</formula>
    </cfRule>
  </conditionalFormatting>
  <conditionalFormatting sqref="F492:I492">
    <cfRule type="cellIs" dxfId="156" priority="67" operator="equal">
      <formula>$F$2290</formula>
    </cfRule>
    <cfRule type="cellIs" dxfId="151" priority="68" operator="equal">
      <formula>$B$2290</formula>
    </cfRule>
  </conditionalFormatting>
  <conditionalFormatting sqref="F529:I529">
    <cfRule type="cellIs" dxfId="149" priority="185" operator="equal">
      <formula>$B$2290</formula>
    </cfRule>
    <cfRule type="cellIs" dxfId="148" priority="184" operator="equal">
      <formula>$F$2290</formula>
    </cfRule>
  </conditionalFormatting>
  <conditionalFormatting sqref="F566:I566">
    <cfRule type="cellIs" dxfId="141" priority="122" operator="equal">
      <formula>$B$2290</formula>
    </cfRule>
    <cfRule type="cellIs" dxfId="140" priority="121" operator="equal">
      <formula>$F$2290</formula>
    </cfRule>
  </conditionalFormatting>
  <conditionalFormatting sqref="F603:I603">
    <cfRule type="cellIs" dxfId="138" priority="116" operator="equal">
      <formula>$B$2290</formula>
    </cfRule>
    <cfRule type="cellIs" dxfId="133" priority="115" operator="equal">
      <formula>$F$2290</formula>
    </cfRule>
  </conditionalFormatting>
  <conditionalFormatting sqref="F640:I640">
    <cfRule type="cellIs" dxfId="128" priority="109" operator="equal">
      <formula>$F$2290</formula>
    </cfRule>
    <cfRule type="cellIs" dxfId="127" priority="110" operator="equal">
      <formula>$B$2290</formula>
    </cfRule>
  </conditionalFormatting>
  <conditionalFormatting sqref="F237:J237">
    <cfRule type="cellIs" dxfId="126" priority="317" operator="equal">
      <formula>"okay"</formula>
    </cfRule>
  </conditionalFormatting>
  <conditionalFormatting sqref="F276:J276">
    <cfRule type="cellIs" dxfId="125" priority="312" operator="equal">
      <formula>"okay"</formula>
    </cfRule>
  </conditionalFormatting>
  <conditionalFormatting sqref="F312:J312">
    <cfRule type="cellIs" dxfId="124" priority="307" operator="equal">
      <formula>"okay"</formula>
    </cfRule>
  </conditionalFormatting>
  <conditionalFormatting sqref="F349:J349">
    <cfRule type="cellIs" dxfId="123" priority="302" operator="equal">
      <formula>"okay"</formula>
    </cfRule>
  </conditionalFormatting>
  <conditionalFormatting sqref="F386:J386">
    <cfRule type="cellIs" dxfId="122" priority="297" operator="equal">
      <formula>"okay"</formula>
    </cfRule>
  </conditionalFormatting>
  <conditionalFormatting sqref="F423:J423">
    <cfRule type="cellIs" dxfId="121" priority="292" operator="equal">
      <formula>"okay"</formula>
    </cfRule>
  </conditionalFormatting>
  <conditionalFormatting sqref="F460:J460">
    <cfRule type="cellIs" dxfId="120" priority="287" operator="equal">
      <formula>"okay"</formula>
    </cfRule>
  </conditionalFormatting>
  <conditionalFormatting sqref="F497:J497">
    <cfRule type="cellIs" dxfId="119" priority="282" operator="equal">
      <formula>"okay"</formula>
    </cfRule>
  </conditionalFormatting>
  <conditionalFormatting sqref="F534:J534">
    <cfRule type="cellIs" dxfId="118" priority="277" operator="equal">
      <formula>"okay"</formula>
    </cfRule>
  </conditionalFormatting>
  <conditionalFormatting sqref="F571:J571">
    <cfRule type="cellIs" dxfId="117" priority="272" operator="equal">
      <formula>"okay"</formula>
    </cfRule>
  </conditionalFormatting>
  <conditionalFormatting sqref="F608:J608">
    <cfRule type="cellIs" dxfId="116" priority="267" operator="equal">
      <formula>"okay"</formula>
    </cfRule>
  </conditionalFormatting>
  <conditionalFormatting sqref="F645:J645">
    <cfRule type="cellIs" dxfId="115" priority="262" operator="equal">
      <formula>"okay"</formula>
    </cfRule>
  </conditionalFormatting>
  <conditionalFormatting sqref="J271:M271">
    <cfRule type="cellIs" dxfId="114" priority="17" operator="equal">
      <formula>$J$2290</formula>
    </cfRule>
  </conditionalFormatting>
  <conditionalFormatting sqref="J307:M307">
    <cfRule type="cellIs" dxfId="105" priority="22" operator="equal">
      <formula>$J$2290</formula>
    </cfRule>
  </conditionalFormatting>
  <conditionalFormatting sqref="J344:M344">
    <cfRule type="cellIs" dxfId="104" priority="27" operator="equal">
      <formula>$J$2290</formula>
    </cfRule>
  </conditionalFormatting>
  <conditionalFormatting sqref="J381:M381">
    <cfRule type="cellIs" dxfId="95" priority="32" operator="equal">
      <formula>$J$2290</formula>
    </cfRule>
  </conditionalFormatting>
  <conditionalFormatting sqref="J418:M418">
    <cfRule type="cellIs" dxfId="93" priority="37" operator="equal">
      <formula>$J$2290</formula>
    </cfRule>
  </conditionalFormatting>
  <conditionalFormatting sqref="J455:M455">
    <cfRule type="cellIs" dxfId="86" priority="42" operator="equal">
      <formula>$J$2290</formula>
    </cfRule>
  </conditionalFormatting>
  <conditionalFormatting sqref="J492:M492">
    <cfRule type="cellIs" dxfId="81" priority="47" operator="equal">
      <formula>$J$2290</formula>
    </cfRule>
  </conditionalFormatting>
  <conditionalFormatting sqref="J529:M529">
    <cfRule type="cellIs" dxfId="78" priority="179" operator="equal">
      <formula>$J$2290</formula>
    </cfRule>
  </conditionalFormatting>
  <conditionalFormatting sqref="J566:M566">
    <cfRule type="cellIs" dxfId="71" priority="62" operator="equal">
      <formula>$J$2290</formula>
    </cfRule>
  </conditionalFormatting>
  <conditionalFormatting sqref="J603:M603">
    <cfRule type="cellIs" dxfId="68" priority="57" operator="equal">
      <formula>$J$2290</formula>
    </cfRule>
  </conditionalFormatting>
  <conditionalFormatting sqref="J640:M640">
    <cfRule type="cellIs" dxfId="64" priority="52" operator="equal">
      <formula>$J$2290</formula>
    </cfRule>
  </conditionalFormatting>
  <conditionalFormatting sqref="K238 K241">
    <cfRule type="containsText" dxfId="59" priority="194" operator="containsText" text="OKAY:">
      <formula>NOT(ISERROR(SEARCH("OKAY:",K238)))</formula>
    </cfRule>
    <cfRule type="containsText" dxfId="58" priority="193" operator="containsText" text="GOOD:">
      <formula>NOT(ISERROR(SEARCH("GOOD:",K238)))</formula>
    </cfRule>
    <cfRule type="containsText" dxfId="57" priority="192" operator="containsText" text="EXCELLENT:">
      <formula>NOT(ISERROR(SEARCH("EXCELLENT:",K238)))</formula>
    </cfRule>
    <cfRule type="containsText" dxfId="56" priority="195" operator="containsText" text="POOR:">
      <formula>NOT(ISERROR(SEARCH("POOR:",K238)))</formula>
    </cfRule>
  </conditionalFormatting>
  <conditionalFormatting sqref="K277">
    <cfRule type="containsText" dxfId="55" priority="198" operator="containsText" text="GOOD:">
      <formula>NOT(ISERROR(SEARCH("GOOD:",K277)))</formula>
    </cfRule>
    <cfRule type="containsText" dxfId="54" priority="197" operator="containsText" text="EXCELLENT:">
      <formula>NOT(ISERROR(SEARCH("EXCELLENT:",K277)))</formula>
    </cfRule>
    <cfRule type="containsText" dxfId="53" priority="200" operator="containsText" text="POOR:">
      <formula>NOT(ISERROR(SEARCH("POOR:",K277)))</formula>
    </cfRule>
    <cfRule type="containsText" dxfId="52" priority="199" operator="containsText" text="OKAY:">
      <formula>NOT(ISERROR(SEARCH("OKAY:",K277)))</formula>
    </cfRule>
  </conditionalFormatting>
  <conditionalFormatting sqref="K313">
    <cfRule type="containsText" dxfId="51" priority="202" operator="containsText" text="EXCELLENT:">
      <formula>NOT(ISERROR(SEARCH("EXCELLENT:",K313)))</formula>
    </cfRule>
    <cfRule type="containsText" dxfId="50" priority="203" operator="containsText" text="GOOD:">
      <formula>NOT(ISERROR(SEARCH("GOOD:",K313)))</formula>
    </cfRule>
    <cfRule type="containsText" dxfId="49" priority="205" operator="containsText" text="POOR:">
      <formula>NOT(ISERROR(SEARCH("POOR:",K313)))</formula>
    </cfRule>
    <cfRule type="containsText" dxfId="48" priority="204" operator="containsText" text="OKAY:">
      <formula>NOT(ISERROR(SEARCH("OKAY:",K313)))</formula>
    </cfRule>
  </conditionalFormatting>
  <conditionalFormatting sqref="K350">
    <cfRule type="containsText" dxfId="47" priority="207" operator="containsText" text="EXCELLENT:">
      <formula>NOT(ISERROR(SEARCH("EXCELLENT:",K350)))</formula>
    </cfRule>
    <cfRule type="containsText" dxfId="46" priority="210" operator="containsText" text="POOR:">
      <formula>NOT(ISERROR(SEARCH("POOR:",K350)))</formula>
    </cfRule>
    <cfRule type="containsText" dxfId="45" priority="209" operator="containsText" text="OKAY:">
      <formula>NOT(ISERROR(SEARCH("OKAY:",K350)))</formula>
    </cfRule>
    <cfRule type="containsText" dxfId="44" priority="208" operator="containsText" text="GOOD:">
      <formula>NOT(ISERROR(SEARCH("GOOD:",K350)))</formula>
    </cfRule>
  </conditionalFormatting>
  <conditionalFormatting sqref="K387">
    <cfRule type="containsText" dxfId="43" priority="214" operator="containsText" text="OKAY:">
      <formula>NOT(ISERROR(SEARCH("OKAY:",K387)))</formula>
    </cfRule>
    <cfRule type="containsText" dxfId="42" priority="212" operator="containsText" text="EXCELLENT:">
      <formula>NOT(ISERROR(SEARCH("EXCELLENT:",K387)))</formula>
    </cfRule>
    <cfRule type="containsText" dxfId="41" priority="213" operator="containsText" text="GOOD:">
      <formula>NOT(ISERROR(SEARCH("GOOD:",K387)))</formula>
    </cfRule>
    <cfRule type="containsText" dxfId="40" priority="215" operator="containsText" text="POOR:">
      <formula>NOT(ISERROR(SEARCH("POOR:",K387)))</formula>
    </cfRule>
  </conditionalFormatting>
  <conditionalFormatting sqref="K424">
    <cfRule type="containsText" dxfId="39" priority="218" operator="containsText" text="GOOD:">
      <formula>NOT(ISERROR(SEARCH("GOOD:",K424)))</formula>
    </cfRule>
    <cfRule type="containsText" dxfId="38" priority="219" operator="containsText" text="OKAY:">
      <formula>NOT(ISERROR(SEARCH("OKAY:",K424)))</formula>
    </cfRule>
    <cfRule type="containsText" dxfId="37" priority="217" operator="containsText" text="EXCELLENT:">
      <formula>NOT(ISERROR(SEARCH("EXCELLENT:",K424)))</formula>
    </cfRule>
    <cfRule type="containsText" dxfId="36" priority="220" operator="containsText" text="POOR:">
      <formula>NOT(ISERROR(SEARCH("POOR:",K424)))</formula>
    </cfRule>
  </conditionalFormatting>
  <conditionalFormatting sqref="K461">
    <cfRule type="containsText" dxfId="35" priority="225" operator="containsText" text="POOR:">
      <formula>NOT(ISERROR(SEARCH("POOR:",K461)))</formula>
    </cfRule>
    <cfRule type="containsText" dxfId="34" priority="224" operator="containsText" text="OKAY:">
      <formula>NOT(ISERROR(SEARCH("OKAY:",K461)))</formula>
    </cfRule>
    <cfRule type="containsText" dxfId="33" priority="223" operator="containsText" text="GOOD:">
      <formula>NOT(ISERROR(SEARCH("GOOD:",K461)))</formula>
    </cfRule>
    <cfRule type="containsText" dxfId="32" priority="222" operator="containsText" text="EXCELLENT:">
      <formula>NOT(ISERROR(SEARCH("EXCELLENT:",K461)))</formula>
    </cfRule>
  </conditionalFormatting>
  <conditionalFormatting sqref="K498">
    <cfRule type="containsText" dxfId="31" priority="227" operator="containsText" text="EXCELLENT:">
      <formula>NOT(ISERROR(SEARCH("EXCELLENT:",K498)))</formula>
    </cfRule>
    <cfRule type="containsText" dxfId="30" priority="228" operator="containsText" text="GOOD:">
      <formula>NOT(ISERROR(SEARCH("GOOD:",K498)))</formula>
    </cfRule>
    <cfRule type="containsText" dxfId="29" priority="229" operator="containsText" text="OKAY:">
      <formula>NOT(ISERROR(SEARCH("OKAY:",K498)))</formula>
    </cfRule>
    <cfRule type="containsText" dxfId="28" priority="230" operator="containsText" text="POOR:">
      <formula>NOT(ISERROR(SEARCH("POOR:",K498)))</formula>
    </cfRule>
  </conditionalFormatting>
  <conditionalFormatting sqref="K535">
    <cfRule type="containsText" dxfId="27" priority="232" operator="containsText" text="EXCELLENT:">
      <formula>NOT(ISERROR(SEARCH("EXCELLENT:",K535)))</formula>
    </cfRule>
    <cfRule type="containsText" dxfId="26" priority="233" operator="containsText" text="GOOD:">
      <formula>NOT(ISERROR(SEARCH("GOOD:",K535)))</formula>
    </cfRule>
    <cfRule type="containsText" dxfId="25" priority="234" operator="containsText" text="OKAY:">
      <formula>NOT(ISERROR(SEARCH("OKAY:",K535)))</formula>
    </cfRule>
    <cfRule type="containsText" dxfId="24" priority="235" operator="containsText" text="POOR:">
      <formula>NOT(ISERROR(SEARCH("POOR:",K535)))</formula>
    </cfRule>
  </conditionalFormatting>
  <conditionalFormatting sqref="K572">
    <cfRule type="containsText" dxfId="23" priority="240" operator="containsText" text="POOR:">
      <formula>NOT(ISERROR(SEARCH("POOR:",K572)))</formula>
    </cfRule>
    <cfRule type="containsText" dxfId="22" priority="237" operator="containsText" text="EXCELLENT:">
      <formula>NOT(ISERROR(SEARCH("EXCELLENT:",K572)))</formula>
    </cfRule>
    <cfRule type="containsText" dxfId="21" priority="238" operator="containsText" text="GOOD:">
      <formula>NOT(ISERROR(SEARCH("GOOD:",K572)))</formula>
    </cfRule>
    <cfRule type="containsText" dxfId="20" priority="239" operator="containsText" text="OKAY:">
      <formula>NOT(ISERROR(SEARCH("OKAY:",K572)))</formula>
    </cfRule>
  </conditionalFormatting>
  <conditionalFormatting sqref="K609">
    <cfRule type="containsText" dxfId="19" priority="252" operator="containsText" text="EXCELLENT:">
      <formula>NOT(ISERROR(SEARCH("EXCELLENT:",K609)))</formula>
    </cfRule>
    <cfRule type="containsText" dxfId="18" priority="253" operator="containsText" text="GOOD:">
      <formula>NOT(ISERROR(SEARCH("GOOD:",K609)))</formula>
    </cfRule>
    <cfRule type="containsText" dxfId="17" priority="254" operator="containsText" text="OKAY:">
      <formula>NOT(ISERROR(SEARCH("OKAY:",K609)))</formula>
    </cfRule>
    <cfRule type="containsText" dxfId="16" priority="255" operator="containsText" text="POOR:">
      <formula>NOT(ISERROR(SEARCH("POOR:",K609)))</formula>
    </cfRule>
  </conditionalFormatting>
  <conditionalFormatting sqref="K646">
    <cfRule type="containsText" dxfId="15" priority="325" operator="containsText" text="POOR:">
      <formula>NOT(ISERROR(SEARCH("POOR:",K646)))</formula>
    </cfRule>
    <cfRule type="containsText" dxfId="14" priority="322" operator="containsText" text="EXCELLENT:">
      <formula>NOT(ISERROR(SEARCH("EXCELLENT:",K646)))</formula>
    </cfRule>
    <cfRule type="containsText" dxfId="13" priority="323" operator="containsText" text="GOOD:">
      <formula>NOT(ISERROR(SEARCH("GOOD:",K646)))</formula>
    </cfRule>
    <cfRule type="containsText" dxfId="12" priority="324" operator="containsText" text="OKAY:">
      <formula>NOT(ISERROR(SEARCH("OKAY:",K646)))</formula>
    </cfRule>
  </conditionalFormatting>
  <dataValidations count="11">
    <dataValidation type="list" errorStyle="information" allowBlank="1" showInputMessage="1" showErrorMessage="1" sqref="C4:L4" xr:uid="{BEAD75AE-FD7B-4995-A951-D91BFFA3F720}">
      <formula1>$C$1332:$C$1340</formula1>
    </dataValidation>
    <dataValidation type="list" errorStyle="information" allowBlank="1" showInputMessage="1" showErrorMessage="1" error="Please select an item from the dropdown list." sqref="G185" xr:uid="{1984FC37-2F71-47C4-97C0-0799E2E15DD0}">
      <formula1>$C$1307:$C$1318</formula1>
    </dataValidation>
    <dataValidation type="list" errorStyle="information" allowBlank="1" showInputMessage="1" showErrorMessage="1" sqref="J271:M271 J307:M307 J344:M344 J381:M381 J418:M418 J455:M455 J492:M492 J529:M529 J566:M566 J603:M603 J640:M640" xr:uid="{37E0217C-128F-4063-8F6B-6534914334E1}">
      <formula1>$J$2290:$J$2294</formula1>
    </dataValidation>
    <dataValidation type="list" errorStyle="information" allowBlank="1" showInputMessage="1" showErrorMessage="1" sqref="F271:I271 F307:I307 F344:I344 F381:I381 F418:I418 F455:I455 F492:I492 F529:I529 F566:I566 F603:I603 F640:I640" xr:uid="{A2267D62-DEB4-4810-B365-9B53B5857D69}">
      <formula1>$F$2290:$F$2294</formula1>
    </dataValidation>
    <dataValidation type="list" errorStyle="information" allowBlank="1" showInputMessage="1" showErrorMessage="1" sqref="B271:E271 B307:E307 B344:E344 B381:E381 B418:E418 B455:E455 B492:E492 B529:E529 B566:E566 B603:E603 B640:E640" xr:uid="{53F6D64B-D006-4811-904A-D8DD0C4BD66D}">
      <formula1>$B$2290:$B$2294</formula1>
    </dataValidation>
    <dataValidation type="list" errorStyle="information" allowBlank="1" showInputMessage="1" showErrorMessage="1" error="Please select from the dropdown list." sqref="F608:J608 F276:J276 F237:J237 F312:J312 F349:J349 F386:J386 F423:J423 F460:J460 F497:J497 F534:J534 F571:J571 F645:J645" xr:uid="{B344FF6F-05E5-484B-81A6-8571FC8B93BD}">
      <formula1>$C$1674:$C$1678</formula1>
    </dataValidation>
    <dataValidation allowBlank="1" showInputMessage="1" showErrorMessage="1" sqref="B535 B572 B609 B498 B461 B424 B387 B350 B313 B277 B238:J242 B646" xr:uid="{69ECB432-1236-4EC2-BA32-516908A2E0BB}"/>
    <dataValidation type="textLength" errorStyle="information" operator="lessThan" allowBlank="1" showInputMessage="1" showErrorMessage="1" errorTitle="Your answer may be too long" error="Try to keep your answer from going over two minutes." sqref="B228" xr:uid="{CA77EA61-2F7D-4361-8818-63857C99FA0E}">
      <formula1>750</formula1>
    </dataValidation>
    <dataValidation type="textLength" errorStyle="information" allowBlank="1" showInputMessage="1" showErrorMessage="1" errorTitle="Too long or too short?" error="Try to keep your answer between 30 seconds and a minute or so." sqref="B264 B300 B337 B374 B411 B448 B485 B522 B559 B596 B633" xr:uid="{A9D84739-2DE1-412D-8039-8CF050D1A8FA}">
      <formula1>250</formula1>
      <formula2>500</formula2>
    </dataValidation>
    <dataValidation type="list" errorStyle="information" allowBlank="1" showInputMessage="1" showErrorMessage="1" sqref="N4" xr:uid="{5A8B3AA9-92D3-40E4-B794-82065E0903A7}">
      <formula1>$C$1332:$C$1341</formula1>
    </dataValidation>
    <dataValidation type="list" errorStyle="information" allowBlank="1" showInputMessage="1" showErrorMessage="1" sqref="E78:M79" xr:uid="{84B4F959-2AEB-42C7-85B3-10CCACB9472F}">
      <formula1>$C$1277:$C$1297</formula1>
    </dataValidation>
  </dataValidations>
  <hyperlinks>
    <hyperlink ref="B105" location="HP!A1:N2" tooltip="Back to top" display="Understanding politics: It's about needs" xr:uid="{D473DC85-4411-44EA-81C7-79170EA90544}"/>
    <hyperlink ref="A105" location="'interview prep'!A67:N67" tooltip="to previous page header" display="#" xr:uid="{77040B12-8C41-40CC-B089-538AA4F1C204}"/>
    <hyperlink ref="N105" location="'interview prep'!A137:N176" tooltip="to next page" display="$" xr:uid="{2CB18C82-BD11-4BF9-96E1-D9A5B64FF510}"/>
    <hyperlink ref="B214" location="HP!A1:N2" tooltip="go to top" display="Correlating your political views" xr:uid="{C5FFD45F-B293-4897-A803-ABB1B76D483F}"/>
    <hyperlink ref="B836" location="HP!A1:N2" tooltip="go to top" display="Takeaway" xr:uid="{A9202F01-E804-4198-BF5D-ECF0D91CE282}"/>
    <hyperlink ref="B755" location="HP!A1:N2" tooltip="go to top" display="Beyond Left and Right Populism" xr:uid="{C343ECD5-D6DF-40FE-B235-B141A14621BB}"/>
    <hyperlink ref="A214" location="'interview prep'!A177:N177" tooltip="previous page header" display="#" xr:uid="{BE54CC3F-BF0C-4C98-98C4-E734B4C0E415}"/>
    <hyperlink ref="N214" location="'interview prep'!A250:N285" tooltip="to next page" display="$" xr:uid="{8B184973-6290-4720-B0B5-15A08B093416}"/>
    <hyperlink ref="A286" location="'interview prep'!A250:N250" tooltip="previous page header" display="#" xr:uid="{26ED2552-101C-4B5A-96E9-944F204F3B01}"/>
    <hyperlink ref="N286" location="'interview prep'!A323:N359" tooltip="to next page" display="$" xr:uid="{09BBB40F-2795-4857-B932-D1E00D2880AD}"/>
    <hyperlink ref="A323" location="'interview prep'!A286:N286" tooltip="previous page header" display="#" xr:uid="{FE8D64B2-6C8F-4EAB-8046-6C890AD48469}"/>
    <hyperlink ref="N323" location="'interview prep'!A360:N396" tooltip="to next page" display="$" xr:uid="{AD1567D2-7A25-4B27-8716-A63FE988C95A}"/>
    <hyperlink ref="A360" location="'interview prep'!A323:N323" tooltip="previous page header" display="#" xr:uid="{D8BD0486-3A8D-43FD-8472-D72AEC002C11}"/>
    <hyperlink ref="N360" location="'interview prep'!A397:N433" tooltip="to next page" display="$" xr:uid="{A2BB8A96-2D74-4628-A7B0-1793D65F6D07}"/>
    <hyperlink ref="A397" location="'interview prep'!A360:N360" tooltip="previous page header" display="#" xr:uid="{96AF5A5E-2FA7-424D-9923-B3693116778E}"/>
    <hyperlink ref="N397" location="'interview prep'!A434:N470" tooltip="to next page" display="$" xr:uid="{FED42992-EE8A-493B-9B0A-69759013F860}"/>
    <hyperlink ref="A434" location="'interview prep'!A397:N397" tooltip="previous page header" display="#" xr:uid="{918AE14F-9E13-4085-A138-00312FDC8543}"/>
    <hyperlink ref="N434" location="'interview prep'!A471:N507" tooltip="to next page" display="$" xr:uid="{3EA112DE-1421-48CD-95E3-E1086EFAB76E}"/>
    <hyperlink ref="A471" location="'interview prep'!A434:N434" tooltip="previous page header" display="#" xr:uid="{DDE44E67-5491-4242-B978-C956076F3A6E}"/>
    <hyperlink ref="N471" location="'interview prep'!A508:N544" tooltip="to next page" display="$" xr:uid="{42593863-CF72-4546-B500-816B9E7B1594}"/>
    <hyperlink ref="A508" location="'interview prep'!A471:N471" tooltip="previous page header" display="#" xr:uid="{0DEA6328-93E1-4BFA-B3C7-9B884A1FC4E1}"/>
    <hyperlink ref="N508" location="'interview prep'!A545:N581" tooltip="to next page" display="$" xr:uid="{93614E34-FBB0-4752-B2E2-7B3AAE911318}"/>
    <hyperlink ref="A545" location="'interview prep'!A508:N508" tooltip="previous page header" display="#" xr:uid="{37306483-CF01-4CEF-9954-C92B5F178072}"/>
    <hyperlink ref="N545" location="'interview prep'!A582:N618" tooltip="to next page" display="$" xr:uid="{BD948E2D-2007-4A38-BDDC-E53D66650575}"/>
    <hyperlink ref="A582" location="'interview prep'!A545:N545" tooltip="previous page header" display="#" xr:uid="{1A94E69A-3816-4787-B38D-CB9E1DAE7902}"/>
    <hyperlink ref="N582" location="'interview prep'!A619:N655" tooltip="to next page" display="$" xr:uid="{F32A160D-8B9C-425F-B09A-68D7C4D38F04}"/>
    <hyperlink ref="A619" location="'interview prep'!A582:N582" tooltip="previous page header" display="#" xr:uid="{D3AE1E39-0526-42A1-8CA2-E68A04CB09A9}"/>
    <hyperlink ref="N619" location="'interview prep'!A656:N688" tooltip="to next page" display="$" xr:uid="{035F04FB-B332-46FF-B33B-F6B6F609EBA0}"/>
    <hyperlink ref="A755" location="'interview prep'!A722:N722" tooltip="previous page header" display="#" xr:uid="{B1E936E9-F162-4860-876C-BCBD280404E0}"/>
    <hyperlink ref="N755" location="'interview prep'!A802:N835" tooltip="to next page" display="$" xr:uid="{A6024395-4342-4C6A-9C0C-F840296F4387}"/>
    <hyperlink ref="A802" location="'interview prep'!A755:N755" tooltip="previous page header" display="#" xr:uid="{A2D37652-73B5-4A2C-997C-84C40FDDD595}"/>
    <hyperlink ref="N802" location="'interview prep'!A836:N869" tooltip="to next page" display="$" xr:uid="{35B65B47-CD62-454C-B392-4FED80C1E23C}"/>
    <hyperlink ref="A836" location="'interview prep'!A802:N802" tooltip="previous page header" display="#" xr:uid="{3405C81C-38C1-4E68-8A7D-695FCF4465C9}"/>
    <hyperlink ref="B286" location="HP!A1:N2" tooltip="go to top" display="Correlating your political views" xr:uid="{E7B05CCF-B270-4682-8162-E7F628A56AF3}"/>
    <hyperlink ref="B323" location="HP!A1:N2" tooltip="go to top" display="Correlating your political views" xr:uid="{955C3C72-62BC-4830-9523-B5330767955A}"/>
    <hyperlink ref="B360" location="HP!A1:N2" tooltip="go to top" display="Correlating your political views" xr:uid="{6062F3D0-6E60-4FD1-B831-61B9342C313F}"/>
    <hyperlink ref="B397" location="HP!A1:N2" tooltip="go to top" display="Correlating your political views" xr:uid="{F192EC2B-32DD-469B-B0D8-9A415E0F0C65}"/>
    <hyperlink ref="B434" location="HP!A1:N2" tooltip="go to top" display="Correlating your political views" xr:uid="{FAF66CE5-5C18-4D2A-B53F-62F9A75689F9}"/>
    <hyperlink ref="B471" location="HP!A1:N2" tooltip="go to top" display="Correlating your political views" xr:uid="{82D97359-1643-48C1-B956-1CC068C948E3}"/>
    <hyperlink ref="B508" location="HP!A1:N2" tooltip="go to top" display="Correlating your political views" xr:uid="{CFA92D93-95D0-4DC9-B4EF-641B75B6160F}"/>
    <hyperlink ref="B545" location="HP!A1:N2" tooltip="go to top" display="Correlating your political views" xr:uid="{F30E8D8D-F651-4B3B-BDC8-DA6F2482EDDA}"/>
    <hyperlink ref="B582" location="HP!A1:N2" tooltip="go to top" display="Correlating your political views" xr:uid="{3972DEB4-256F-4170-97C9-FBD6C8AFB626}"/>
    <hyperlink ref="B619" location="HP!A1:N2" tooltip="go to top" display="Correlating your political views" xr:uid="{58E0D267-9410-452A-AEE8-1AD512E35B7E}"/>
    <hyperlink ref="B1496" r:id="rId1" tooltip="Google search: stay interview questions" display="https://www.google.com/search?q=stay+interview+questions&amp;sxsrf=APq-WBtdcZA8dLdkSYqAyRjR4ufef9EM1w%3A1644089819518&amp;source=hp&amp;ei=29H-YZ-wG5OnptQPj8qayAY&amp;iflsig=AHkkrS4AAAAAYf7f67_nRkVm_NNzkJ1FGkWJLAdPLLkf&amp;oq=stay+interview&amp;gs_lcp=Cgdnd3Mtd2l6EAEYATIFCAAQgAQyBQgAEIAEMgUIABCABDIFCC4QgAQyBggAEAcQHjIFCAAQgAQyBQgAEIAEMgYIABAHEB4yBQgAEIAEMgUIABCABDoGCAAQFhAeOgIIAFAAWLoZYJU5aABwAHgAgAF0iAG6A5IBAzEuM5gBAKABAqABAQ&amp;sclient=gws-wiz" xr:uid="{2870FD90-0234-4646-A9E9-147260E2A874}"/>
    <hyperlink ref="X1669" r:id="rId2" xr:uid="{9F570987-B9D1-4F68-BC3E-B8EE4D3D40D2}"/>
    <hyperlink ref="X1670" r:id="rId3" xr:uid="{44F2ECDE-2577-4867-B8D5-E2203224CFD4}"/>
    <hyperlink ref="B250" location="HP!A1:N2" tooltip="go to top" display="Correlating your political views" xr:uid="{DAC9DF6B-F18D-4812-B7FC-492E85B24CBA}"/>
    <hyperlink ref="N250" location="'interview prep'!A286:N322" tooltip="to next page" display="$" xr:uid="{FF5B839A-09C7-40D5-9645-5ECD64256339}"/>
    <hyperlink ref="C248" location="'interview prep'!A250:N285" tooltip="to Question #2" display="Q2" xr:uid="{0AF6127E-50E5-405C-9A99-FE4AEF78B451}"/>
    <hyperlink ref="B248" location="'interview prep'!A214:N249" tooltip="to Question #1" display="Q1" xr:uid="{1E0FFEDC-9A3B-4E68-AC39-65EF9A5E7C5F}"/>
    <hyperlink ref="C1347" r:id="rId4" xr:uid="{28E62C67-6213-4E5A-B37B-26443091B74B}"/>
    <hyperlink ref="F2453" r:id="rId5" xr:uid="{09775909-9224-465A-9EFC-2DCFF703195E}"/>
    <hyperlink ref="E2445" r:id="rId6" display="https://www.google.com/search?q=behavioral+interview+questions+and+answers&amp;sxsrf=APq-WBtOJZoN-HZZddZlycKLPyYSXAbY-g%3A1645553708805&amp;source=hp&amp;ei=LCgVYuGqLcSaptQPx9WpsAQ&amp;iflsig=AHkkrS4AAAAAYhU2PFBZFLS20LMULmA7QVVOCqYz5dkw&amp;oq=bahavior&amp;gs_lcp=Cgdnd3Mtd2l6EAEYADIHCCMQsQIQJzIHCCMQsQIQJzIHCAAQsQMQCjIHCAAQsQMQCjIKCAAQsQMQgwEQCjIHCAAQsQMQCjIHCAAQsQMQCjIHCAAQsQMQCjIKCC4QxwEQrwEQCjIHCAAQsQMQCjoECCMQJzoECAAQQzoOCC4QgAQQsQMQxwEQowI6BAguEEM6EQguEIAEELEDEIMBEMcBEKMCOgoILhDHARDRAxBDOgcILhDUAhBDOgcILhCxAxBDOggIABCABBCxAzoOCC4QsQMQgwEQxwEQowI6CAguEIAEELEDOgUIABCABDoICAAQgAQQyQM6CwgAEIAEELEDEIMBOgUILhCABFAAWNQKYIQraABwAHgAgAGSAYgB9geSAQMwLjiYAQCgAQE&amp;sclient=gws-wiz" xr:uid="{35DC9E57-23C5-409C-93B8-F5516946C2D9}"/>
    <hyperlink ref="F2445" r:id="rId7" display="https://www.google.com/search?q=situational+interview+questions+and+answers&amp;sxsrf=APq-WBvl1xOdBA-9J803cmSSgFa2mE6pCA%3A1645553750838&amp;source=hp&amp;ei=VigVYrjaL5KuptQP1_m-kAI&amp;iflsig=AHkkrS4AAAAAYhU2ZjoQFrbJTr0s6yhaz8DI8XY4Rk5H&amp;oq=situational+&amp;gs_lcp=Cgdnd3Mtd2l6EAEYADIECCMQJzIECCMQJzIKCAAQsQMQgwEQQzIKCAAQsQMQgwEQQzIECAAQQzIKCAAQsQMQgwEQQzIFCAAQkQIyBQgAEJECMgUIABCABDIHCAAQsQMQQzoKCC4QxwEQrwEQJzoLCC4QgAQQsQMQ1AI6CwguEIAEEMcBEK8BOgoILhDHARCvARBDOggIABCABBCxA1AAWKgHYJ4YaABwAHgAgAGBA4gB0QuSAQcwLjguMC4xmAEAoAEB&amp;sclient=gws-wiz" xr:uid="{5035EB4F-0D33-4D1D-88D6-D1C7510EED7C}"/>
    <hyperlink ref="G2445" r:id="rId8" display="https://www.google.com/search?q=motivational+interview+questions+and+answers&amp;sxsrf=APq-WBvtrhdG7JwYFBEUyQdcJOBsGo6xEg:1645553779679&amp;ei=cygVYsKSKaCjptQP8qeN0Aw&amp;start=10&amp;sa=N&amp;ved=2ahUKEwiCmPzD9ZP2AhWgkYkEHfJTA8oQ8NMDegQIARBL&amp;biw=1536&amp;bih=711&amp;dpr=1.25" xr:uid="{41B2E21D-9A8C-4B3A-8E5C-74A3AEF6DDAD}"/>
    <hyperlink ref="Q2444" r:id="rId9" xr:uid="{0E19D495-DD80-40A5-856F-EDA9FD9E2976}"/>
    <hyperlink ref="T2444" r:id="rId10" xr:uid="{3D189338-6540-40A6-AC52-F10DB5EF28E1}"/>
    <hyperlink ref="S2444" r:id="rId11" xr:uid="{B9CD9515-34AE-4003-A32B-9242CF4A6BFB}"/>
    <hyperlink ref="P2445" r:id="rId12" xr:uid="{46A22A99-0EFE-4120-A271-DF8F12429318}"/>
    <hyperlink ref="AA1496" r:id="rId13" tooltip="Google search: stay interview questions" display="https://www.google.com/search?q=stay+interview+questions&amp;sxsrf=APq-WBtdcZA8dLdkSYqAyRjR4ufef9EM1w%3A1644089819518&amp;source=hp&amp;ei=29H-YZ-wG5OnptQPj8qayAY&amp;iflsig=AHkkrS4AAAAAYf7f67_nRkVm_NNzkJ1FGkWJLAdPLLkf&amp;oq=stay+interview&amp;gs_lcp=Cgdnd3Mtd2l6EAEYATIFCAAQgAQyBQgAEIAEMgUIABCABDIFCC4QgAQyBggAEAcQHjIFCAAQgAQyBQgAEIAEMgYIABAHEB4yBQgAEIAEMgUIABCABDoGCAAQFhAeOgIIAFAAWLoZYJU5aABwAHgAgAF0iAG6A5IBAzEuM5gBAKABAqABAQ&amp;sclient=gws-wiz" xr:uid="{9D16175D-5AC6-4E66-B6F6-7A481E6FB5D5}"/>
    <hyperlink ref="H2445" r:id="rId14" display="https://www.google.com/search?q=competency+interview+questions+and+answers&amp;hl=en&amp;sxsrf=APq-WBsJmOhr_j7DqQOtCu9EKPggObkbPA:1645570437701&amp;ei=hWkVYu60KuTA0PEPo6utgAs&amp;start=10&amp;sa=N&amp;ved=2ahUKEwiui5HLs5T2AhVkIDQIHaNVC7AQ8NMDegQIARBL&amp;biw=1536&amp;bih=711&amp;dpr=1.25" xr:uid="{B48D423C-911D-4D6C-9A9F-0E5B14AD276C}"/>
    <hyperlink ref="I2445" r:id="rId15" display="https://www.google.com/search?q=medical+residency+interview+questions+and+answers&amp;hl=en&amp;sxsrf=APq-WBvJcLX9aHNIA-1at-fbqBpWHP68ag%3A1645570847917&amp;source=hp&amp;ei=H2sVYtXaNafZ0PEPp_i14AI&amp;iflsig=AHkkrS4AAAAAYhV5L-9PzIateBWHSBQYZk0EvPW09Yeg&amp;oq=medical+residency&amp;gs_lcp=Cgdnd3Mtd2l6EAEYAjIKCAAQgAQQhwIQFDIFCAAQgAQyCggAEIAEEIcCEBQyCAgAEIAEEMkDMgUIABCABDIFCAAQgAQyBQgAEIAEMgUIABCABDIFCAAQgAQyBQgAEIAEOgQIIxAnOg4ILhCABBCxAxCDARDUAjoLCC4QgAQQxwEQowI6BQguEIAEOg4ILhCABBCxAxDHARCjAjoLCAAQgAQQsQMQgwE6BAgAEEM6BAguEEM6CgguELEDEIMBEEM6CAgAEIAEELEDOgsIABCABBCxAxDJAzoFCAAQsQM6CwguEIAEEMcBEK8BOg4IABCABBCxAxCDARDJA1AAWL83YINKaARwAHgAgAGQAYgBgg6SAQQ3LjEwmAEAoAEB&amp;sclient=gws-wiz" xr:uid="{48B3B5C5-50BD-4405-AB6A-46284332A863}"/>
    <hyperlink ref="B1526" r:id="rId16" xr:uid="{569D1658-CD8A-437D-A2E8-E644D1858D9D}"/>
    <hyperlink ref="F1526" r:id="rId17" xr:uid="{C68ED765-B352-47C4-8291-7135B4E04780}"/>
    <hyperlink ref="C1352" r:id="rId18" xr:uid="{EE2E7D27-2897-4990-8E96-730F73C09CAE}"/>
    <hyperlink ref="P1377" r:id="rId19" tooltip="“Tell me About Yourself” Interview Do’s and Don’ts" xr:uid="{CFEA41FD-755F-4DE3-81E9-4B358324BA19}"/>
    <hyperlink ref="C1351" r:id="rId20" xr:uid="{D9F9B0C5-92A7-4F19-86B4-0E3B19AFFF86}"/>
    <hyperlink ref="AA2445" r:id="rId21" xr:uid="{66EDDDF3-A7F7-45CD-9A5F-5D0CE6D56C66}"/>
    <hyperlink ref="J2445" r:id="rId22" display="https://www.google.com/search?q=graduate+program+interview+questions+and+answers&amp;sxsrf=APq-WBtR5BALKVN5nBdZ2BU9bNYTiyePdA%3A1645654345749&amp;source=hp&amp;ei=SbEWYr7lKc6fptQP2p-9sAg&amp;iflsig=AHkkrS4AAAAAYha_WR2Z0dyf122KQ6YKidcMo3a-NDiv&amp;oq=grad&amp;gs_lcp=Cgdnd3Mtd2l6EAEYADIECCMQJzIICAAQgAQQsQMyCAgAEIAEELEDMgsIABCABBCxAxCDATILCAAQgAQQsQMQgwEyCAgAEIAEELEDMgUIABCABDIICAAQsQMQgwEyCAgAEIAEELEDMgsILhCABBCxAxDUAjoRCC4QgAQQsQMQgwEQxwEQ0QM6DgguEIAEELEDEMcBEKMCOggILhCABBCxAzoOCC4QgAQQsQMQxwEQ0QM6EQguEIAEELEDEIMBEMcBEKMCOgUILhCABDoICC4QgAQQ1AI6CwguEIAEEMcBEK8BUABYpARg5BNoAHAAeACAAXGIAY0DkgEDMS4zmAEAoAEB&amp;sclient=gws-wiz" xr:uid="{61B702CA-91BC-4569-AB98-A2560D735C28}"/>
    <hyperlink ref="K2445" r:id="rId23" display="https://www.google.com/search?q=phd+interview+questions+and+answers&amp;hl=en&amp;sxsrf=APq-WBsYUfGRvL1fvxVORv7BP3gZS8QonQ%3A1645654635517&amp;source=hp&amp;ei=a7IWYu3MG5OkptQP2da4gA4&amp;iflsig=AHkkrS4AAAAAYhbAew1jGySTFHYisXuy4r_rVMUnlj7L&amp;oq=phd&amp;gs_lcp=Cgdnd3Mtd2l6EAEYATIECCMQJzIECAAQQzIECAAQQzIECAAQQzIECAAQQzIECAAQQzIECAAQQzIECAAQQzIECAAQQzIICAAQgAQQsQM6CwguEIAEELEDENQCOg4ILhCABBCxAxDHARCjAjoLCC4QgAQQxwEQ0QM6DgguEIAEELEDEMcBENEDOgsILhCABBDHARCjAlAAWMIDYPYmaABwAHgAgAGWAogBggSSAQUwLjIuMZgBAKABAQ&amp;sclient=gws-wiz" xr:uid="{36232B45-1497-4196-B101-04A4ED34CC8B}"/>
    <hyperlink ref="V1806" r:id="rId24" xr:uid="{A7BFE3E1-887E-4351-B7AD-C79007823EC6}"/>
    <hyperlink ref="B7" location="'interview prep'!A214:N249" tooltip="click to go to Q1 page" display="Q1." xr:uid="{1069F573-2733-424C-AF74-DD6AF28EF660}"/>
    <hyperlink ref="B214:L214" location="'interview prep'!B7:M8" tooltip="return to first page" display="'interview prep'!B7:M8" xr:uid="{CD913A03-9317-4F9C-8278-EF4BE9628F3B}"/>
    <hyperlink ref="B9" location="'interview prep'!A250:N285" tooltip="click to go to Q2 page" display="Q2." xr:uid="{8EDD60F1-F5AF-459B-8EEA-63EA4413A94C}"/>
    <hyperlink ref="B11" location="'interview prep'!A286:N322" tooltip="click to go to Q3 page" display="Q3." xr:uid="{70F1C5EF-0AD7-4C37-AAB7-DFDD27013698}"/>
    <hyperlink ref="D248" location="'interview prep'!A286:N322" tooltip="to Question #3" display="Q3" xr:uid="{6DF36394-41A1-4F69-B722-529BFF8A70E0}"/>
    <hyperlink ref="B13" location="'interview prep'!A323:N359" tooltip="click to go to Q4" display="Q4." xr:uid="{F2DBA07D-D702-4701-AD17-6E6233AB2C0D}"/>
    <hyperlink ref="B15" location="'interview prep'!A360:N396" tooltip="click to go to Q5" display="Q5." xr:uid="{BA149954-30AC-4263-8DA1-5EEB85B392BF}"/>
    <hyperlink ref="B17" location="'interview prep'!A397:N433" tooltip="click to go to Q6" display="Q6." xr:uid="{5340BE3B-BB49-4EA0-B8AA-79ACDF2F091F}"/>
    <hyperlink ref="B19" location="'interview prep'!A434:N470" tooltip="click to go to Q7" display="Q7." xr:uid="{06DC1B45-563E-4766-8E8F-1FB7B33EF7E4}"/>
    <hyperlink ref="B21" location="'interview prep'!A471:N507" tooltip="click to go to Q8" display="Q8." xr:uid="{EDAECE67-BF4B-4541-9245-559D311E9B60}"/>
    <hyperlink ref="B23" location="'interview prep'!A508:N544" tooltip="click to go to Q9" display="Q9." xr:uid="{B1C9FFEB-B8D1-4000-A83B-E3D50D5F3417}"/>
    <hyperlink ref="B25" location="'interview prep'!A545:N581" tooltip="click to go to Q10" display="Q10." xr:uid="{87987EA7-6D72-4F0D-A93B-730A8E5FEFB3}"/>
    <hyperlink ref="B27" location="'interview prep'!A582:N618" tooltip="click to go to Q11" display="Q11." xr:uid="{0C7C2694-E234-4997-81A5-ADAA27287BE0}"/>
    <hyperlink ref="B29" location="'interview prep'!A619:N655" tooltip="click to go to Q12" display="Q12." xr:uid="{F81C92C9-7495-4DFF-87F3-A8C4694C94D5}"/>
    <hyperlink ref="B250:L250" location="'interview prep'!B9:M10" tooltip="go to top" display="'interview prep'!B9:M10" xr:uid="{23A946DC-D50F-4263-A38B-8370FC1A98B4}"/>
    <hyperlink ref="B286:L286" location="'interview prep'!B11:M12" tooltip="go to top" display="'interview prep'!B11:M12" xr:uid="{5C0E89B4-663C-4F0A-95AA-5176018F812B}"/>
    <hyperlink ref="B323:L323" location="'interview prep'!B13:M14" tooltip="go to top" display="'interview prep'!B13:M14" xr:uid="{84D7D967-7E50-449A-A1E0-598539CD8096}"/>
    <hyperlink ref="B360:L360" location="'interview prep'!B15:M16" tooltip="go to top" display="'interview prep'!B15:M16" xr:uid="{88AC839B-BA00-4B63-A4F1-D135766129DF}"/>
    <hyperlink ref="B397:L397" location="'interview prep'!B17:M18" tooltip="go to top" display="'interview prep'!B17:M18" xr:uid="{FE2C8735-8758-4119-B27E-6D67BA507E95}"/>
    <hyperlink ref="B434:L434" location="'interview prep'!B19:M20" tooltip="go to top" display="'interview prep'!B19:M20" xr:uid="{B41F66FD-47A3-4AB2-A6C1-2AB39ECACF43}"/>
    <hyperlink ref="B471:L471" location="'interview prep'!B21:M22" tooltip="go to top" display="'interview prep'!B21:M22" xr:uid="{D6FA6840-E063-4E7B-B1BB-913B6A63E6FC}"/>
    <hyperlink ref="B508:L508" location="'interview prep'!B23:M24" tooltip="go to top" display="'interview prep'!B23:M24" xr:uid="{6CFFCEF3-A19E-4C56-A9CA-E113068B3ADE}"/>
    <hyperlink ref="B545:L545" location="'interview prep'!B25:M26" tooltip="go to top" display="'interview prep'!B25:M26" xr:uid="{C969ED0A-0E82-4A75-8655-5E0344147C0B}"/>
    <hyperlink ref="B582:L582" location="'interview prep'!B27:M28" tooltip="go to top" display="'interview prep'!B27:M28" xr:uid="{303CAFB8-CBC1-45ED-99B1-0AC77D25BDD2}"/>
    <hyperlink ref="B619:L619" location="'interview prep'!B29:M30" tooltip="go to top" display="'interview prep'!B29:M30" xr:uid="{9614751B-BFBC-4D2B-B615-D151396088D4}"/>
    <hyperlink ref="E248" location="'interview prep'!A323:N359" tooltip="to Question #4" display="Q4" xr:uid="{BB7D3284-C04E-4274-8FD5-35AC7756348E}"/>
    <hyperlink ref="F248" location="'interview prep'!A360:N396" tooltip="to Question #5" display="Q5" xr:uid="{4D4AA843-886D-47B6-9A00-1E344D3E2BA8}"/>
    <hyperlink ref="G248" location="'interview prep'!A397:N433" tooltip="to Question #6" display="Q6" xr:uid="{2EA19A6E-7ABB-4574-8A77-F073A648A720}"/>
    <hyperlink ref="H248" location="'interview prep'!A434:N470" tooltip="to Question #7" display="Q7" xr:uid="{679F22C3-BA1E-4A50-AF2B-C59CBC40E7FE}"/>
    <hyperlink ref="I248" location="'interview prep'!A471:N507" tooltip="to Question #8" display="Q8" xr:uid="{35059E2A-F08D-4FB9-B7A3-6312EB20F7BC}"/>
    <hyperlink ref="J248" location="'interview prep'!A508:N544" tooltip="to Question #9" display="Q9" xr:uid="{8835C9B7-E0D3-4078-974D-D516D8AB4EF2}"/>
    <hyperlink ref="K248" location="'interview prep'!A545:N581" tooltip="to Question #10" display="Q10" xr:uid="{59A78379-F044-4936-9E11-E10B9BEF5506}"/>
    <hyperlink ref="L248" location="'interview prep'!A582:N618" tooltip="to Question #11" display="Q11" xr:uid="{DF5D3944-2031-4F81-9725-3C8117A64BE7}"/>
    <hyperlink ref="M248" location="'interview prep'!A619:N655" tooltip="to Question #12" display="Q12" xr:uid="{40DD167B-8D31-4A99-8EA1-C31352CBC294}"/>
    <hyperlink ref="N33" location="'interview prep'!A67:N104" tooltip="go to next page" display="$" xr:uid="{85975798-9A20-4AAC-8A27-BF5A310E2294}"/>
    <hyperlink ref="A33" location="'interview prep'!A1:N5" tooltip="to the top" display="#" xr:uid="{09B9949C-3177-4B63-A47E-FA07E5F1251D}"/>
    <hyperlink ref="N722" location="'interview prep'!A755:N801" tooltip="to next page" display="$" xr:uid="{9642A76A-8088-477A-9303-A2D5A74318CE}"/>
    <hyperlink ref="F1352" r:id="rId25" xr:uid="{273F27EE-25DA-48AF-AED9-517AD1C690E0}"/>
    <hyperlink ref="F1354" r:id="rId26" xr:uid="{917FC187-8FA0-4BFA-841E-A0C6EFD5A7B9}"/>
    <hyperlink ref="A656" location="'interview prep'!A619:N619" tooltip="previous page header" display="#" xr:uid="{4A458F8C-49DF-4BD7-8517-046278A9A064}"/>
    <hyperlink ref="N656" location="'interview prep'!A689:N721" tooltip="to next page" display="$" xr:uid="{0033C8C8-11A6-44C9-B620-B7C3B2881E41}"/>
    <hyperlink ref="B689" location="HP!A1:N2" tooltip="go to top" display="Wellness is psychosocial" xr:uid="{404B68A7-494D-43D9-BD9A-F55B48384E2A}"/>
    <hyperlink ref="A689" location="'interview prep'!A656:N656" tooltip="previous page header" display="#" xr:uid="{B0AC111A-7530-4187-A95C-4AD36A6BF350}"/>
    <hyperlink ref="N689" location="'interview prep'!A722:N754" tooltip="to next page" display="$" xr:uid="{8C53FA69-9AC6-4D23-BFBD-711B33C3D90E}"/>
    <hyperlink ref="N177" location="'interview prep'!A214:N249" tooltip="to next page" display="$" xr:uid="{BA12FBDC-75B9-45BF-BDA6-72D9885AFF74}"/>
    <hyperlink ref="A177" location="'interview prep'!A137:N137" tooltip="to previous page header" display="#" xr:uid="{6FBE8B1C-3CD4-430A-AD25-9A110409918D}"/>
    <hyperlink ref="B177" location="HP!A1:N2" tooltip="go to top" display="Your experience of needs" xr:uid="{E31A63C5-60C6-41BB-AA94-FCBF5750649C}"/>
    <hyperlink ref="A137" location="'interview prep'!A105:N105" tooltip="to previous page header" display="#" xr:uid="{778829B0-4844-4B9E-9F09-0DFF6D6D7002}"/>
    <hyperlink ref="N137" location="'interview prep'!A177:N213" tooltip="to next page" display="$" xr:uid="{A218B76E-43CF-41C9-BDAF-1E788C1F0B96}"/>
    <hyperlink ref="F719:I720" r:id="rId27" tooltip="click to book a session with me to practice in person" display="Book a session" xr:uid="{4A550E85-60FB-4CBE-8FB3-34B1EBAFCF8B}"/>
    <hyperlink ref="L2447" r:id="rId28" xr:uid="{5DD9FC0A-970F-4A12-93FD-ABDA4569388A}"/>
    <hyperlink ref="B866:M866" location="'interview prep'!E718" tooltip="goes back to button to reserve a session on my schedule" display="Book a session with me to practice in person" xr:uid="{8CD0D761-EF45-4D51-A02E-B5AFDFF0798C}"/>
    <hyperlink ref="C834:L834" location="'interview prep'!E719" tooltip="goes to 'Book a session' above" display="Practice with me in person to apply these tips" xr:uid="{6766DDF9-2053-456E-AEB0-D6EB619841CF}"/>
    <hyperlink ref="C135:L135" location="'interview prep'!E719" tooltip="goes to link below to reserve a session on my schedule" display="Let's practice your answers together" xr:uid="{761C448B-9C3A-404F-ADE8-30318115E2A5}"/>
    <hyperlink ref="A67" location="'interview prep'!A33:N33" tooltip="to previous page header" display="#" xr:uid="{6CECFEF6-8E27-4317-AEC5-86593627A5A8}"/>
    <hyperlink ref="N67" location="'interview prep'!A105:N136" tooltip="to next page" display="$" xr:uid="{F2AA2D2C-4AF8-49C9-9E31-4516B3E5D3D8}"/>
    <hyperlink ref="A250" location="'interview prep'!A214:N214" tooltip="previous page header" display="#" xr:uid="{0782D7D1-C6A5-473E-9268-8ED634E058CE}"/>
    <hyperlink ref="C284" location="'interview prep'!A250:N285" tooltip="to Question #2" display="Q2" xr:uid="{010355BC-9EAE-463E-87AD-557C21EE6E66}"/>
    <hyperlink ref="B284" location="'interview prep'!A214:N249" tooltip="to Question #1" display="Q1" xr:uid="{67545C4C-7DC3-413B-8147-47B513802303}"/>
    <hyperlink ref="D284" location="'interview prep'!A286:N322" tooltip="to Question #3" display="Q3" xr:uid="{FB2548F5-DD1F-4027-8369-325C2906952D}"/>
    <hyperlink ref="E284" location="'interview prep'!A323:N359" tooltip="to Question #4" display="Q4" xr:uid="{067FC7BA-CF0D-4EAC-AFBE-23AA7E7EB9F5}"/>
    <hyperlink ref="F284" location="'interview prep'!A360:N396" tooltip="to Question #5" display="Q5" xr:uid="{3CA58F33-F5B0-4BCF-B08F-8CA9D3F19078}"/>
    <hyperlink ref="G284" location="'interview prep'!A397:N433" tooltip="to Question #6" display="Q6" xr:uid="{DF80975B-985A-4039-ADCB-6BE2EA827692}"/>
    <hyperlink ref="H284" location="'interview prep'!A434:N470" tooltip="to Question #7" display="Q7" xr:uid="{1433F084-AD89-484A-884F-3CD761247231}"/>
    <hyperlink ref="I284" location="'interview prep'!A471:N507" tooltip="to Question #8" display="Q8" xr:uid="{F832401C-9679-4668-B079-5EBCD545F8B8}"/>
    <hyperlink ref="J284" location="'interview prep'!A508:N544" tooltip="to Question #9" display="Q9" xr:uid="{82DE0123-8328-49A7-B126-257124E5C520}"/>
    <hyperlink ref="K284" location="'interview prep'!A545:N581" tooltip="to Question #10" display="Q10" xr:uid="{F77B2970-AD7D-4504-A5CB-6E150AB5542C}"/>
    <hyperlink ref="L284" location="'interview prep'!A582:N618" tooltip="to Question #11" display="Q11" xr:uid="{C520EECD-9DB3-424F-9411-5D409F1E991E}"/>
    <hyperlink ref="M284" location="'interview prep'!A619:N655" tooltip="to Question #12" display="Q12" xr:uid="{B023F4BA-130B-4DA7-8FEF-C16B5894B9B3}"/>
    <hyperlink ref="C321" location="'interview prep'!A250:N285" tooltip="to Question #2" display="Q2" xr:uid="{54BA001E-8DF5-408A-A4EF-B054409B75BD}"/>
    <hyperlink ref="B321" location="'interview prep'!A214:N249" tooltip="to Question #1" display="Q1" xr:uid="{FA4346F6-37DE-4AB7-9B5D-36BB138F59E2}"/>
    <hyperlink ref="D321" location="'interview prep'!A286:N322" tooltip="to Question #3" display="Q3" xr:uid="{CAD5B20C-DE38-4288-8D6F-CD99439B3FA0}"/>
    <hyperlink ref="E321" location="'interview prep'!A323:N359" tooltip="to Question #4" display="Q4" xr:uid="{2C4D9E01-AB1C-4D78-B349-8EB0952DD2E4}"/>
    <hyperlink ref="F321" location="'interview prep'!A360:N396" tooltip="to Question #5" display="Q5" xr:uid="{C6BBDDEB-A363-4F8C-A990-BF8E0D69BBDB}"/>
    <hyperlink ref="G321" location="'interview prep'!A397:N433" tooltip="to Question #6" display="Q6" xr:uid="{9732AB49-29B0-4DD1-A23D-248EE5E80723}"/>
    <hyperlink ref="H321" location="'interview prep'!A434:N470" tooltip="to Question #7" display="Q7" xr:uid="{5B24553A-0EBF-4FFE-818D-957E97566FF7}"/>
    <hyperlink ref="I321" location="'interview prep'!A471:N507" tooltip="to Question #8" display="Q8" xr:uid="{FC04F946-C496-4F2F-88CC-D6D43C30C521}"/>
    <hyperlink ref="J321" location="'interview prep'!A508:N544" tooltip="to Question #9" display="Q9" xr:uid="{28AB7D1C-F2F9-4997-9C96-14617B3E14AB}"/>
    <hyperlink ref="K321" location="'interview prep'!A545:N581" tooltip="to Question #10" display="Q10" xr:uid="{DE4A6BE7-2DC0-40AA-A8B9-FEED6A5A72C4}"/>
    <hyperlink ref="L321" location="'interview prep'!A582:N618" tooltip="to Question #11" display="Q11" xr:uid="{2EED50BD-27AF-400C-92D9-AC474FD0B97E}"/>
    <hyperlink ref="M321" location="'interview prep'!A619:N655" tooltip="to Question #12" display="Q12" xr:uid="{40613B20-2809-44B5-9356-B9350ADC175E}"/>
    <hyperlink ref="C358" location="'interview prep'!A250:N285" tooltip="to Question #2" display="Q2" xr:uid="{7833F9A9-2B65-4265-AEF7-1EE9D5F1EF19}"/>
    <hyperlink ref="B358" location="'interview prep'!A214:N249" tooltip="to Question #1" display="Q1" xr:uid="{108758FE-6296-4910-98EA-C2D903AE4AE9}"/>
    <hyperlink ref="D358" location="'interview prep'!A286:N322" tooltip="to Question #3" display="Q3" xr:uid="{4798C198-84B2-4963-99F7-064DDB1882A7}"/>
    <hyperlink ref="E358" location="'interview prep'!A323:N359" tooltip="to Question #4" display="Q4" xr:uid="{F0CD0DFA-EC0F-41F6-8E06-75B1E4307F2D}"/>
    <hyperlink ref="F358" location="'interview prep'!A360:N396" tooltip="to Question #5" display="Q5" xr:uid="{970D12A5-B5EF-4D9C-860A-D969389B88B2}"/>
    <hyperlink ref="G358" location="'interview prep'!A397:N433" tooltip="to Question #6" display="Q6" xr:uid="{90CEDB94-FAD9-402D-94FC-BD25A04A88DB}"/>
    <hyperlink ref="H358" location="'interview prep'!A434:N470" tooltip="to Question #7" display="Q7" xr:uid="{113BD6DD-7D53-4EF6-A261-7E3DC2648437}"/>
    <hyperlink ref="I358" location="'interview prep'!A471:N507" tooltip="to Question #8" display="Q8" xr:uid="{8E1EE610-1CB2-42C1-8568-64E0A9456ED9}"/>
    <hyperlink ref="J358" location="'interview prep'!A508:N544" tooltip="to Question #9" display="Q9" xr:uid="{8FD42778-B9F1-4F4B-87C3-F654B7FBD9ED}"/>
    <hyperlink ref="K358" location="'interview prep'!A545:N581" tooltip="to Question #10" display="Q10" xr:uid="{AB71E831-C3A3-4221-99E8-2C8DCEBD4BF5}"/>
    <hyperlink ref="L358" location="'interview prep'!A582:N618" tooltip="to Question #11" display="Q11" xr:uid="{065E45D8-9A69-44F4-9761-DC34F71DAA89}"/>
    <hyperlink ref="M358" location="'interview prep'!A619:N655" tooltip="to Question #12" display="Q12" xr:uid="{4627DBAD-2B85-416E-9A07-A6ECD7364416}"/>
    <hyperlink ref="C395" location="'interview prep'!A250:N285" tooltip="to Question #2" display="Q2" xr:uid="{E95E3DD8-0FD1-4196-B37C-0DD999AE8676}"/>
    <hyperlink ref="B395" location="'interview prep'!A214:N249" tooltip="to Question #1" display="Q1" xr:uid="{CCC206B7-AC15-421E-82EC-1C8CFCF8AB74}"/>
    <hyperlink ref="D395" location="'interview prep'!A286:N322" tooltip="to Question #3" display="Q3" xr:uid="{D4E7B06A-FDBF-4F39-A76F-17FE611C5E40}"/>
    <hyperlink ref="E395" location="'interview prep'!A323:N359" tooltip="to Question #4" display="Q4" xr:uid="{471D0C5C-5453-4FA0-85F3-8DC75ECF542C}"/>
    <hyperlink ref="F395" location="'interview prep'!A360:N396" tooltip="to Question #5" display="Q5" xr:uid="{24DB4320-3986-48FA-9AE7-DE1FDDD0E7B3}"/>
    <hyperlink ref="G395" location="'interview prep'!A397:N433" tooltip="to Question #6" display="Q6" xr:uid="{D7113531-8E1F-4738-B223-248691C19607}"/>
    <hyperlink ref="H395" location="'interview prep'!A434:N470" tooltip="to Question #7" display="Q7" xr:uid="{5164EE7F-5265-44D1-916F-72424FD564A4}"/>
    <hyperlink ref="I395" location="'interview prep'!A471:N507" tooltip="to Question #8" display="Q8" xr:uid="{68BD019F-96C3-4243-B0CD-6C178F248932}"/>
    <hyperlink ref="J395" location="'interview prep'!A508:N544" tooltip="to Question #9" display="Q9" xr:uid="{C6B4267F-5709-4EDC-9B31-A9381E76A631}"/>
    <hyperlink ref="K395" location="'interview prep'!A545:N581" tooltip="to Question #10" display="Q10" xr:uid="{17BD6C16-530F-40AB-A89D-49545ECF626F}"/>
    <hyperlink ref="L395" location="'interview prep'!A582:N618" tooltip="to Question #11" display="Q11" xr:uid="{3A2B772E-A71C-4F1F-82B1-4AB2141F4E33}"/>
    <hyperlink ref="M395" location="'interview prep'!A619:N655" tooltip="to Question #12" display="Q12" xr:uid="{516F99D2-FDE3-4446-BFC7-C4E1DD404F4D}"/>
    <hyperlink ref="C432" location="'interview prep'!A250:N285" tooltip="to Question #2" display="Q2" xr:uid="{A574E14B-19CD-4868-8E95-FF6669454425}"/>
    <hyperlink ref="B432" location="'interview prep'!A214:N249" tooltip="to Question #1" display="Q1" xr:uid="{20BAF95F-E17D-4A7E-8BE5-2BE6E486FB99}"/>
    <hyperlink ref="D432" location="'interview prep'!A286:N322" tooltip="to Question #3" display="Q3" xr:uid="{C7C28C2B-B831-404F-AEBF-7D689564FCC8}"/>
    <hyperlink ref="E432" location="'interview prep'!A323:N359" tooltip="to Question #4" display="Q4" xr:uid="{9288D8E2-F3DE-4238-A45A-63F4FEE2EA95}"/>
    <hyperlink ref="F432" location="'interview prep'!A360:N396" tooltip="to Question #5" display="Q5" xr:uid="{DDC19143-1979-497B-B701-7289F7312D78}"/>
    <hyperlink ref="G432" location="'interview prep'!A397:N433" tooltip="to Question #6" display="Q6" xr:uid="{79A86A53-FBE5-4058-AC2A-4802D87D31F7}"/>
    <hyperlink ref="H432" location="'interview prep'!A434:N470" tooltip="to Question #7" display="Q7" xr:uid="{61299841-7AC2-439A-AD72-FF59B90F8F27}"/>
    <hyperlink ref="I432" location="'interview prep'!A471:N507" tooltip="to Question #8" display="Q8" xr:uid="{C4723DFE-F46E-47DE-9D32-9EF938DACD9A}"/>
    <hyperlink ref="J432" location="'interview prep'!A508:N544" tooltip="to Question #9" display="Q9" xr:uid="{D9A35255-EA55-48B3-888C-494F1D2118F3}"/>
    <hyperlink ref="K432" location="'interview prep'!A545:N581" tooltip="to Question #10" display="Q10" xr:uid="{58EDCED5-C884-4021-BFA9-36CAC97AFB65}"/>
    <hyperlink ref="L432" location="'interview prep'!A582:N618" tooltip="to Question #11" display="Q11" xr:uid="{6C47EC7E-23E9-46B9-8DA8-7717A7322D67}"/>
    <hyperlink ref="M432" location="'interview prep'!A619:N655" tooltip="to Question #12" display="Q12" xr:uid="{9B4100BA-6992-413E-B4A8-7C3499D76D27}"/>
    <hyperlink ref="C469" location="'interview prep'!A250:N285" tooltip="to Question #2" display="Q2" xr:uid="{CC963E14-B50E-4F7B-B60F-BA4CE18DB993}"/>
    <hyperlink ref="B469" location="'interview prep'!A214:N249" tooltip="to Question #1" display="Q1" xr:uid="{90224F22-9ABD-4881-ACD6-7B028AE1A082}"/>
    <hyperlink ref="D469" location="'interview prep'!A286:N322" tooltip="to Question #3" display="Q3" xr:uid="{16B33BE4-D0BB-4077-A91F-297CAF98B7D2}"/>
    <hyperlink ref="E469" location="'interview prep'!A323:N359" tooltip="to Question #4" display="Q4" xr:uid="{F589F041-5F7B-438B-A969-C71AE25887B6}"/>
    <hyperlink ref="F469" location="'interview prep'!A360:N396" tooltip="to Question #5" display="Q5" xr:uid="{F3F27365-5485-408F-8ACA-5CA2BDFC074A}"/>
    <hyperlink ref="G469" location="'interview prep'!A397:N433" tooltip="to Question #6" display="Q6" xr:uid="{90F75488-4A47-4FBB-ACB1-26C5BB69AF0F}"/>
    <hyperlink ref="H469" location="'interview prep'!A434:N470" tooltip="to Question #7" display="Q7" xr:uid="{A0EA6B7B-5167-4389-B2A6-60D6995C5EC9}"/>
    <hyperlink ref="I469" location="'interview prep'!A471:N507" tooltip="to Question #8" display="Q8" xr:uid="{B03F54CB-A44C-41D4-81F5-78A5808CD7EE}"/>
    <hyperlink ref="J469" location="'interview prep'!A508:N544" tooltip="to Question #9" display="Q9" xr:uid="{3E1496D8-CAFD-46CF-91FF-93A62CC8DFCC}"/>
    <hyperlink ref="K469" location="'interview prep'!A545:N581" tooltip="to Question #10" display="Q10" xr:uid="{400188FE-0ADB-451C-A875-1B9799B65F9B}"/>
    <hyperlink ref="L469" location="'interview prep'!A582:N618" tooltip="to Question #11" display="Q11" xr:uid="{80167DA5-9C2A-4554-BA82-754501531E6A}"/>
    <hyperlink ref="M469" location="'interview prep'!A619:N655" tooltip="to Question #12" display="Q12" xr:uid="{47765408-448F-4272-B1B4-BC0392616F93}"/>
    <hyperlink ref="C506" location="'interview prep'!A250:N285" tooltip="to Question #2" display="Q2" xr:uid="{617F5987-A954-4E2F-A1B8-5BD5429F6F77}"/>
    <hyperlink ref="B506" location="'interview prep'!A214:N249" tooltip="to Question #1" display="Q1" xr:uid="{620FDFC4-F466-429B-9710-A83BCF16F2C6}"/>
    <hyperlink ref="D506" location="'interview prep'!A286:N322" tooltip="to Question #3" display="Q3" xr:uid="{33592990-3656-4125-9593-C603B7C96F49}"/>
    <hyperlink ref="E506" location="'interview prep'!A323:N359" tooltip="to Question #4" display="Q4" xr:uid="{015EC937-1619-4021-A146-FF94ABF89E6B}"/>
    <hyperlink ref="F506" location="'interview prep'!A360:N396" tooltip="to Question #5" display="Q5" xr:uid="{5BCAD90C-8A03-4141-A725-1FE7297B1D35}"/>
    <hyperlink ref="G506" location="'interview prep'!A397:N433" tooltip="to Question #6" display="Q6" xr:uid="{C38C3943-5139-465A-AA01-B0E926988CA3}"/>
    <hyperlink ref="H506" location="'interview prep'!A434:N470" tooltip="to Question #7" display="Q7" xr:uid="{408044B9-3ED6-43CE-A054-A03320B7C98A}"/>
    <hyperlink ref="I506" location="'interview prep'!A471:N507" tooltip="to Question #8" display="Q8" xr:uid="{086E496A-0CF6-4369-AAB7-18DD896ECE6B}"/>
    <hyperlink ref="J506" location="'interview prep'!A508:N544" tooltip="to Question #9" display="Q9" xr:uid="{8F580FBC-03A1-4124-8DAA-52C00A4E35E2}"/>
    <hyperlink ref="K506" location="'interview prep'!A545:N581" tooltip="to Question #10" display="Q10" xr:uid="{CE566400-7ED7-454F-B2F6-CEFDB887D1CB}"/>
    <hyperlink ref="L506" location="'interview prep'!A582:N618" tooltip="to Question #11" display="Q11" xr:uid="{EB812353-F253-42DA-AF88-7F3D4EF4DC99}"/>
    <hyperlink ref="M506" location="'interview prep'!A619:N655" tooltip="to Question #12" display="Q12" xr:uid="{6BA137A5-CDE9-4FBE-B568-BCF742AADBD3}"/>
    <hyperlink ref="C543" location="'interview prep'!A250:N285" tooltip="to Question #2" display="Q2" xr:uid="{50C0BBB5-27E5-4F93-A033-47106E2410BD}"/>
    <hyperlink ref="B543" location="'interview prep'!A214:N249" tooltip="to Question #1" display="Q1" xr:uid="{1F047459-C53D-4ECB-94E0-EB6F1DCBBA8D}"/>
    <hyperlink ref="D543" location="'interview prep'!A286:N322" tooltip="to Question #3" display="Q3" xr:uid="{742E0F4F-DDF9-4F0C-A1A5-36B27D14B06B}"/>
    <hyperlink ref="E543" location="'interview prep'!A323:N359" tooltip="to Question #4" display="Q4" xr:uid="{ADA6D23A-1486-43FC-98BB-FA56E8925CDC}"/>
    <hyperlink ref="F543" location="'interview prep'!A360:N396" tooltip="to Question #5" display="Q5" xr:uid="{8E8BDDCA-F315-4560-8DBA-815D678CB360}"/>
    <hyperlink ref="G543" location="'interview prep'!A397:N433" tooltip="to Question #6" display="Q6" xr:uid="{8BF96EEA-BEEE-4428-BB98-41304755A521}"/>
    <hyperlink ref="H543" location="'interview prep'!A434:N470" tooltip="to Question #7" display="Q7" xr:uid="{97CA7A0C-CE37-4A1F-A05D-BBB7AE578539}"/>
    <hyperlink ref="I543" location="'interview prep'!A471:N507" tooltip="to Question #8" display="Q8" xr:uid="{023862CB-4771-448D-A0F8-AC59E12E028B}"/>
    <hyperlink ref="J543" location="'interview prep'!A508:N544" tooltip="to Question #9" display="Q9" xr:uid="{E3B71692-E2F3-419E-9567-2D8876A66911}"/>
    <hyperlink ref="K543" location="'interview prep'!A545:N581" tooltip="to Question #10" display="Q10" xr:uid="{D48182F5-6CF8-4C23-83BB-18D2890C908A}"/>
    <hyperlink ref="L543" location="'interview prep'!A582:N618" tooltip="to Question #11" display="Q11" xr:uid="{EE97B5A6-2C45-42A2-A733-FB63CF7499B3}"/>
    <hyperlink ref="M543" location="'interview prep'!A619:N655" tooltip="to Question #12" display="Q12" xr:uid="{CD535AD0-85E2-402D-9BFB-DF2B81CA06F3}"/>
    <hyperlink ref="C580" location="'interview prep'!A250:N285" tooltip="to Question #2" display="Q2" xr:uid="{C2569FE1-68F0-423A-ACB5-8FB71415497C}"/>
    <hyperlink ref="B580" location="'interview prep'!A214:N249" tooltip="to Question #1" display="Q1" xr:uid="{6BCE3AA8-37BB-42D8-B3A5-982AEF7AA5B4}"/>
    <hyperlink ref="D580" location="'interview prep'!A286:N322" tooltip="to Question #3" display="Q3" xr:uid="{A735F81E-AE7D-499F-ADB9-5D9B968AE602}"/>
    <hyperlink ref="E580" location="'interview prep'!A323:N359" tooltip="to Question #4" display="Q4" xr:uid="{E3AED9D2-32C8-450D-8178-F0DF80439E80}"/>
    <hyperlink ref="F580" location="'interview prep'!A360:N396" tooltip="to Question #5" display="Q5" xr:uid="{6B4B2E24-2A1A-44FD-848C-C0C170E44D71}"/>
    <hyperlink ref="G580" location="'interview prep'!A397:N433" tooltip="to Question #6" display="Q6" xr:uid="{EE1C5F99-42E1-4E62-968D-26D34830B555}"/>
    <hyperlink ref="H580" location="'interview prep'!A434:N470" tooltip="to Question #7" display="Q7" xr:uid="{6F925D20-A710-44F4-9BA0-08D6DA31E0E2}"/>
    <hyperlink ref="I580" location="'interview prep'!A471:N507" tooltip="to Question #8" display="Q8" xr:uid="{DF7F2ACB-69E5-40AB-B67B-B17080F23B08}"/>
    <hyperlink ref="J580" location="'interview prep'!A508:N544" tooltip="to Question #9" display="Q9" xr:uid="{70D34A9D-3C31-4A02-9B85-E81F0D5BA07B}"/>
    <hyperlink ref="K580" location="'interview prep'!A545:N581" tooltip="to Question #10" display="Q10" xr:uid="{BF7F6702-2A8B-4EEF-BFC9-35517DAD6AB7}"/>
    <hyperlink ref="L580" location="'interview prep'!A582:N618" tooltip="to Question #11" display="Q11" xr:uid="{AF736B78-1A7F-4245-9842-B946DFB26D6D}"/>
    <hyperlink ref="M580" location="'interview prep'!A619:N655" tooltip="to Question #12" display="Q12" xr:uid="{D4F9E598-E7FF-472F-B390-80F9D5F1BEC6}"/>
    <hyperlink ref="C617" location="'interview prep'!A250:N285" tooltip="to Question #2" display="Q2" xr:uid="{CEA3E6C8-0257-4155-9A2A-B34976A70C64}"/>
    <hyperlink ref="B617" location="'interview prep'!A214:N249" tooltip="to Question #1" display="Q1" xr:uid="{D0DC555E-CBC0-4511-B4E0-F5BE4929A588}"/>
    <hyperlink ref="D617" location="'interview prep'!A286:N322" tooltip="to Question #3" display="Q3" xr:uid="{7F53CBD5-8BC5-487B-B4DA-F9ED898BC6E7}"/>
    <hyperlink ref="E617" location="'interview prep'!A323:N359" tooltip="to Question #4" display="Q4" xr:uid="{35C162D1-B38A-4E81-A5AC-72262B44DCDA}"/>
    <hyperlink ref="F617" location="'interview prep'!A360:N396" tooltip="to Question #5" display="Q5" xr:uid="{ADC833F6-84E5-4DAE-9FC7-015AACAB1425}"/>
    <hyperlink ref="G617" location="'interview prep'!A397:N433" tooltip="to Question #6" display="Q6" xr:uid="{2852C103-13B6-4199-AFE8-35F4AE03BFC3}"/>
    <hyperlink ref="H617" location="'interview prep'!A434:N470" tooltip="to Question #7" display="Q7" xr:uid="{440BA287-E42D-47F0-8E37-24C87771CF53}"/>
    <hyperlink ref="I617" location="'interview prep'!A471:N507" tooltip="to Question #8" display="Q8" xr:uid="{AB519920-29FC-43B7-9A84-4D14D1E6FD17}"/>
    <hyperlink ref="J617" location="'interview prep'!A508:N544" tooltip="to Question #9" display="Q9" xr:uid="{6DB2CAFB-24A0-4F5D-B373-319618342E89}"/>
    <hyperlink ref="K617" location="'interview prep'!A545:N581" tooltip="to Question #10" display="Q10" xr:uid="{FD9340DB-D86F-491E-90D8-0C0933EA2CC8}"/>
    <hyperlink ref="L617" location="'interview prep'!A582:N618" tooltip="to Question #11" display="Q11" xr:uid="{40AB8547-9641-4554-8AC8-0A08FC99B4BA}"/>
    <hyperlink ref="M617" location="'interview prep'!A619:N655" tooltip="to Question #12" display="Q12" xr:uid="{AC0BEF85-EC6C-4DD3-B3B6-3630A9004AD9}"/>
    <hyperlink ref="C654" location="'interview prep'!A250:N285" tooltip="to Question #2" display="Q2" xr:uid="{0F548A17-6374-48D3-AF7D-8D98C8F8CEF3}"/>
    <hyperlink ref="B654" location="'interview prep'!A214:N249" tooltip="to Question #1" display="Q1" xr:uid="{D0F5F6B2-0287-4653-8123-57489E21FBB8}"/>
    <hyperlink ref="D654" location="'interview prep'!A286:N322" tooltip="to Question #3" display="Q3" xr:uid="{7F240618-CEA8-4262-9DA4-DE0C9124DD3F}"/>
    <hyperlink ref="E654" location="'interview prep'!A323:N359" tooltip="to Question #4" display="Q4" xr:uid="{8BD92866-BE7F-45E1-B2E2-5F0180C11E5F}"/>
    <hyperlink ref="F654" location="'interview prep'!A360:N396" tooltip="to Question #5" display="Q5" xr:uid="{CB423042-8D50-44EF-94D3-C28E91C1A8DD}"/>
    <hyperlink ref="G654" location="'interview prep'!A397:N433" tooltip="to Question #6" display="Q6" xr:uid="{866692E3-6CAB-4F1A-B4E2-EADC18B2E29A}"/>
    <hyperlink ref="H654" location="'interview prep'!A434:N470" tooltip="to Question #7" display="Q7" xr:uid="{6A3456EE-1958-4D7A-B343-2925C4A1FFC3}"/>
    <hyperlink ref="I654" location="'interview prep'!A471:N507" tooltip="to Question #8" display="Q8" xr:uid="{0B080DF8-5B20-4897-8F23-D46A4C9851DF}"/>
    <hyperlink ref="J654" location="'interview prep'!A508:N544" tooltip="to Question #9" display="Q9" xr:uid="{611F7602-492E-43DA-BD3E-C9C686ECFD1A}"/>
    <hyperlink ref="K654" location="'interview prep'!A545:N581" tooltip="to Question #10" display="Q10" xr:uid="{955CF5B1-1DBA-4F15-86A4-58A8DA5BBE2C}"/>
    <hyperlink ref="L654" location="'interview prep'!A582:N618" tooltip="to Question #11" display="Q11" xr:uid="{6272F8EB-2161-4939-9CD3-30EFB3E33146}"/>
    <hyperlink ref="M654" location="'interview prep'!A619:N655" tooltip="to Question #12" display="Q12" xr:uid="{DC04B4B4-6B5D-4D45-86D8-B106D04FAD44}"/>
    <hyperlink ref="B650:M652" location="'interview prep'!A689:N721" tooltip="BOOK A SESSION WITH ME TO PRACTICE IN PERSON" display="'interview prep'!A689:N721" xr:uid="{CAA17F96-075E-4FB4-900E-EC1A40452B00}"/>
    <hyperlink ref="B613:M615" location="'interview prep'!A689:N721" tooltip="BOOK A SESSION WITH ME TO PRACTICE IN PERSON" display="'interview prep'!A689:N721" xr:uid="{232CDC79-7101-422C-B938-7182920D15B4}"/>
    <hyperlink ref="B576:M578" location="'interview prep'!A689:N721" tooltip="BOOK A SESSION WITH ME TO PRACTICE IN PERSON" display="'interview prep'!A689:N721" xr:uid="{89EBF620-E127-4FBF-9AA3-C9F196CC652A}"/>
    <hyperlink ref="B539:M541" location="'interview prep'!A689:N721" tooltip="BOOK A SESSION WITH ME TO PRACTICE IN PERSON" display="'interview prep'!A689:N721" xr:uid="{997EEB16-4B23-4107-BF5C-C9086EA955C5}"/>
    <hyperlink ref="B502:M504" location="'interview prep'!A689:N721" tooltip="BOOK A SESSION WITH ME TO PRACTICE IN PERSON" display="'interview prep'!A689:N721" xr:uid="{09D02B36-89C4-4EE5-A36A-E838EA626B09}"/>
    <hyperlink ref="B465:M467" location="'interview prep'!A689:N721" tooltip="BOOK A SESSION WITH ME TO PRACTICE IN PERSON" display="'interview prep'!A689:N721" xr:uid="{112552AE-983C-4524-9AC1-2BCF9D0FA2EF}"/>
    <hyperlink ref="B428:M430" location="'interview prep'!A689:N721" tooltip="BOOK A SESSION WITH ME TO PRACTICE IN PERSON" display="'interview prep'!A689:N721" xr:uid="{7CAB3192-F371-4720-9E50-12846A9345F6}"/>
    <hyperlink ref="B391:M393" location="'interview prep'!A689:N721" tooltip="BOOK A SESSION WITH ME TO PRACTICE IN PERSON" display="'interview prep'!A689:N721" xr:uid="{2D9E48B9-926F-41B7-9113-5028899F881A}"/>
    <hyperlink ref="B354:M356" location="'interview prep'!A689:N721" tooltip="BOOK A SESSION WITH ME TO PRACTICE IN PERSON" display="'interview prep'!A689:N721" xr:uid="{90E6FCD4-F9A6-4890-AF0E-367B4285B657}"/>
    <hyperlink ref="B317:M319" location="'interview prep'!A689:N721" tooltip="BOOK A SESSION WITH ME TO PRACTICE IN PERSON" display="'interview prep'!A689:N721" xr:uid="{FEB0A7D3-8907-4E03-91B9-3DB6357302E1}"/>
    <hyperlink ref="B244:M246" location="'interview prep'!A689:N721" tooltip="BOOK A SESSION WITH ME TO PRACTICE IN PERSON" display="'interview prep'!A689:N721" xr:uid="{24418229-C2D0-438C-A69F-EC8E8154F74F}"/>
    <hyperlink ref="B281:M282" location="'interview prep'!A689:N721" tooltip="BOOK A SESSION WITH ME TO PRACTICE IN PERSON" display="'interview prep'!A689:N721" xr:uid="{49EAB315-85A1-4AB5-B5A6-319C888AEF83}"/>
    <hyperlink ref="B31:M31" location="'interview prep'!A722:N754" tooltip="to a list of further questions in addition to these questions" display="'interview prep'!A722:N754" xr:uid="{D6003F7E-1A1C-499A-A5F5-47203C058CF9}"/>
    <hyperlink ref="B757:M761" location="'interview prep'!B7:M30" tooltip="click to return to the list of original questions at the top" display="'interview prep'!B7:M30" xr:uid="{E1878A71-A987-48A3-B7AA-A38D3513E924}"/>
    <hyperlink ref="B33:M33" location="'interview prep'!A1:N5" tooltip="go to top" display="'interview prep'!A1:N5" xr:uid="{E5626A97-9AF2-46DB-9661-DD3AE87E35A9}"/>
    <hyperlink ref="B67:M67" location="'interview prep'!A1:N5" tooltip="go to top" display="Preparing your interview answers" xr:uid="{0FC1626A-292E-46CF-9763-34A15F7FEBC4}"/>
    <hyperlink ref="B105:L105" location="'interview prep'!A1:N5" tooltip="go to top" display="How interviewers may score your answers" xr:uid="{F5F55975-0B04-4115-B577-8E68B960834F}"/>
    <hyperlink ref="B137:L137" location="'interview prep'!A1:N5" tooltip="go to top" display="Replace 'STAR' with 'CAR'" xr:uid="{77749745-BF3C-4E2D-9C7B-8E71373C829F}"/>
    <hyperlink ref="B177:L177" location="'interview prep'!A1:N5" tooltip="go to top" display="Give a compelling story of your qualifying experience" xr:uid="{1B809642-F7EF-47C3-A028-50DE3261478A}"/>
    <hyperlink ref="B656:L656" location="'interview prep'!A1:N5" tooltip="go to top" display="DIY self-assessment" xr:uid="{AC2C3332-2FE9-4BD6-9C46-F13492BD581B}"/>
    <hyperlink ref="B722:L722" location="'interview prep'!A1:N5" tooltip="go to top" display="Other possible questions you may get" xr:uid="{361F8A57-1BF5-42A1-BE01-4963D406DDEC}"/>
    <hyperlink ref="B755:L755" location="'interview prep'!A1:N5" tooltip="go to top" display="'interview prep'!A1:N5" xr:uid="{4F580CF7-17D5-4502-BDB5-6C9E66EF16F6}"/>
    <hyperlink ref="B802:L802" location="'interview prep'!A1:N5" tooltip="go to top" display="How you say it" xr:uid="{1658789A-1FFE-4DA2-BF2E-94BBCA8EE9A6}"/>
    <hyperlink ref="B836:G836" location="'interview prep'!A1:N5" tooltip="go to top" display="Online interview tips" xr:uid="{FB545579-B399-4649-BA37-F143EBB15411}"/>
    <hyperlink ref="B689:L689" location="'interview prep'!A1:N5" tooltip="go to top" display="Better with practice in person" xr:uid="{5EB285B6-00F5-4F83-A717-7F1C21E91E73}"/>
  </hyperlinks>
  <printOptions horizontalCentered="1"/>
  <pageMargins left="0.5" right="0.5" top="0.75" bottom="0.75" header="0.3" footer="0.3"/>
  <pageSetup orientation="portrait" r:id="rId29"/>
  <headerFooter differentFirst="1">
    <oddHeader>&amp;C&amp;"Arial Black,Regular"&amp;16&amp;K009641Interviewer&amp;K004623 &amp;K7030A0Steph</oddHeader>
    <oddFooter>&amp;L&amp;D&amp;CPage &amp;P&amp;R&amp;F</oddFooter>
  </headerFooter>
  <drawing r:id="rId30"/>
  <legacyDrawing r:id="rId31"/>
  <extLst>
    <ext xmlns:x14="http://schemas.microsoft.com/office/spreadsheetml/2009/9/main" uri="{78C0D931-6437-407d-A8EE-F0AAD7539E65}">
      <x14:conditionalFormattings>
        <x14:conditionalFormatting xmlns:xm="http://schemas.microsoft.com/office/excel/2006/main">
          <x14:cfRule type="containsText" priority="339" operator="containsText" id="{40D35A3B-657D-4F39-9B47-85D7898F1661}">
            <xm:f>NOT(ISERROR(SEARCH("+",A81)))</xm:f>
            <xm:f>"+"</xm:f>
            <x14:dxf>
              <fill>
                <patternFill>
                  <bgColor theme="1"/>
                </patternFill>
              </fill>
            </x14:dxf>
          </x14:cfRule>
          <xm:sqref>A81:A100 N81:N100</xm:sqref>
        </x14:conditionalFormatting>
        <x14:conditionalFormatting xmlns:xm="http://schemas.microsoft.com/office/excel/2006/main">
          <x14:cfRule type="containsText" priority="123" operator="containsText" id="{9BA04D15-C62C-4D5F-91CC-A4141E8D4DE7}">
            <xm:f>NOT(ISERROR(SEARCH($B$2294,B271)))</xm:f>
            <xm:f>$B$2294</xm:f>
            <x14:dxf>
              <font>
                <color rgb="FFC00000"/>
              </font>
            </x14:dxf>
          </x14:cfRule>
          <x14:cfRule type="containsText" priority="124" operator="containsText" id="{52F29FB8-9B1F-4CB2-9B41-CAA9AD0DFB92}">
            <xm:f>NOT(ISERROR(SEARCH($B$2293,B271)))</xm:f>
            <xm:f>$B$2293</xm:f>
            <x14:dxf>
              <font>
                <color theme="5" tint="-0.24994659260841701"/>
              </font>
            </x14:dxf>
          </x14:cfRule>
          <x14:cfRule type="containsText" priority="126" operator="containsText" id="{1FF38141-6073-400A-9FB1-B6E58375B89A}">
            <xm:f>NOT(ISERROR(SEARCH($B$2291,B271)))</xm:f>
            <xm:f>$B$2291</xm:f>
            <x14:dxf>
              <font>
                <color rgb="FF009646"/>
              </font>
            </x14:dxf>
          </x14:cfRule>
          <xm:sqref>B271:E271</xm:sqref>
        </x14:conditionalFormatting>
        <x14:conditionalFormatting xmlns:xm="http://schemas.microsoft.com/office/excel/2006/main">
          <x14:cfRule type="containsText" priority="131" operator="containsText" id="{5910E882-0DDD-4243-8879-4101A16C9368}">
            <xm:f>NOT(ISERROR(SEARCH($B$2291,B307)))</xm:f>
            <xm:f>$B$2291</xm:f>
            <x14:dxf>
              <font>
                <color rgb="FF009646"/>
              </font>
            </x14:dxf>
          </x14:cfRule>
          <x14:cfRule type="containsText" priority="128" operator="containsText" id="{3815F495-B951-475F-996D-E04C056F6000}">
            <xm:f>NOT(ISERROR(SEARCH($B$2294,B307)))</xm:f>
            <xm:f>$B$2294</xm:f>
            <x14:dxf>
              <font>
                <color rgb="FFC00000"/>
              </font>
            </x14:dxf>
          </x14:cfRule>
          <x14:cfRule type="containsText" priority="129" operator="containsText" id="{EA54141B-3F14-4DAB-B16A-B97DCD36446C}">
            <xm:f>NOT(ISERROR(SEARCH($B$2293,B307)))</xm:f>
            <xm:f>$B$2293</xm:f>
            <x14:dxf>
              <font>
                <color theme="5" tint="-0.24994659260841701"/>
              </font>
            </x14:dxf>
          </x14:cfRule>
          <xm:sqref>B307:E307</xm:sqref>
        </x14:conditionalFormatting>
        <x14:conditionalFormatting xmlns:xm="http://schemas.microsoft.com/office/excel/2006/main">
          <x14:cfRule type="containsText" priority="133" operator="containsText" id="{689D6BDC-06F2-4854-BB2E-121EF3C8E42B}">
            <xm:f>NOT(ISERROR(SEARCH($B$2294,B344)))</xm:f>
            <xm:f>$B$2294</xm:f>
            <x14:dxf>
              <font>
                <color rgb="FFC00000"/>
              </font>
            </x14:dxf>
          </x14:cfRule>
          <x14:cfRule type="containsText" priority="134" operator="containsText" id="{280FDCB9-5A12-4987-805B-BE13F0037A4F}">
            <xm:f>NOT(ISERROR(SEARCH($B$2293,B344)))</xm:f>
            <xm:f>$B$2293</xm:f>
            <x14:dxf>
              <font>
                <color theme="5" tint="-0.24994659260841701"/>
              </font>
            </x14:dxf>
          </x14:cfRule>
          <x14:cfRule type="containsText" priority="136" operator="containsText" id="{7DB26805-DBE3-4DB1-82D5-3AD60E2C207D}">
            <xm:f>NOT(ISERROR(SEARCH($B$2291,B344)))</xm:f>
            <xm:f>$B$2291</xm:f>
            <x14:dxf>
              <font>
                <color rgb="FF009646"/>
              </font>
            </x14:dxf>
          </x14:cfRule>
          <xm:sqref>B344:E344</xm:sqref>
        </x14:conditionalFormatting>
        <x14:conditionalFormatting xmlns:xm="http://schemas.microsoft.com/office/excel/2006/main">
          <x14:cfRule type="containsText" priority="138" operator="containsText" id="{BC0E2432-7192-41CD-B787-ABB2BA7E1FC5}">
            <xm:f>NOT(ISERROR(SEARCH($B$2294,B381)))</xm:f>
            <xm:f>$B$2294</xm:f>
            <x14:dxf>
              <font>
                <color rgb="FFC00000"/>
              </font>
            </x14:dxf>
          </x14:cfRule>
          <x14:cfRule type="containsText" priority="139" operator="containsText" id="{9941D695-250E-4091-BDA5-5130D5D60904}">
            <xm:f>NOT(ISERROR(SEARCH($B$2293,B381)))</xm:f>
            <xm:f>$B$2293</xm:f>
            <x14:dxf>
              <font>
                <color theme="5" tint="-0.24994659260841701"/>
              </font>
            </x14:dxf>
          </x14:cfRule>
          <x14:cfRule type="containsText" priority="141" operator="containsText" id="{4B42915B-F4E4-43E8-BB0E-000014F7EEA5}">
            <xm:f>NOT(ISERROR(SEARCH($B$2291,B381)))</xm:f>
            <xm:f>$B$2291</xm:f>
            <x14:dxf>
              <font>
                <color rgb="FF009646"/>
              </font>
            </x14:dxf>
          </x14:cfRule>
          <xm:sqref>B381:E381</xm:sqref>
        </x14:conditionalFormatting>
        <x14:conditionalFormatting xmlns:xm="http://schemas.microsoft.com/office/excel/2006/main">
          <x14:cfRule type="containsText" priority="143" operator="containsText" id="{82C72AC4-4FD4-47C7-AB22-35F2BB369438}">
            <xm:f>NOT(ISERROR(SEARCH($B$2294,B418)))</xm:f>
            <xm:f>$B$2294</xm:f>
            <x14:dxf>
              <font>
                <color rgb="FFC00000"/>
              </font>
            </x14:dxf>
          </x14:cfRule>
          <x14:cfRule type="containsText" priority="144" operator="containsText" id="{0223ABFE-B061-4D93-A3AE-30F13B7DD57F}">
            <xm:f>NOT(ISERROR(SEARCH($B$2293,B418)))</xm:f>
            <xm:f>$B$2293</xm:f>
            <x14:dxf>
              <font>
                <color theme="5" tint="-0.24994659260841701"/>
              </font>
            </x14:dxf>
          </x14:cfRule>
          <x14:cfRule type="containsText" priority="146" operator="containsText" id="{35D34DAE-8194-443D-8E74-5FFD122CADAB}">
            <xm:f>NOT(ISERROR(SEARCH($B$2291,B418)))</xm:f>
            <xm:f>$B$2291</xm:f>
            <x14:dxf>
              <font>
                <color rgb="FF009646"/>
              </font>
            </x14:dxf>
          </x14:cfRule>
          <xm:sqref>B418:E418</xm:sqref>
        </x14:conditionalFormatting>
        <x14:conditionalFormatting xmlns:xm="http://schemas.microsoft.com/office/excel/2006/main">
          <x14:cfRule type="containsText" priority="148" operator="containsText" id="{86FA33A2-2949-46FA-8D2C-C785D27FBE51}">
            <xm:f>NOT(ISERROR(SEARCH($B$2294,B455)))</xm:f>
            <xm:f>$B$2294</xm:f>
            <x14:dxf>
              <font>
                <color rgb="FFC00000"/>
              </font>
            </x14:dxf>
          </x14:cfRule>
          <x14:cfRule type="containsText" priority="149" operator="containsText" id="{2379DEC3-8362-4A1B-90D2-BEDE8053E7A6}">
            <xm:f>NOT(ISERROR(SEARCH($B$2293,B455)))</xm:f>
            <xm:f>$B$2293</xm:f>
            <x14:dxf>
              <font>
                <color theme="5" tint="-0.24994659260841701"/>
              </font>
            </x14:dxf>
          </x14:cfRule>
          <x14:cfRule type="containsText" priority="151" operator="containsText" id="{3F16B28E-DD7D-4C79-983D-C1A6C0197B04}">
            <xm:f>NOT(ISERROR(SEARCH($B$2291,B455)))</xm:f>
            <xm:f>$B$2291</xm:f>
            <x14:dxf>
              <font>
                <color rgb="FF009646"/>
              </font>
            </x14:dxf>
          </x14:cfRule>
          <xm:sqref>B455:E455</xm:sqref>
        </x14:conditionalFormatting>
        <x14:conditionalFormatting xmlns:xm="http://schemas.microsoft.com/office/excel/2006/main">
          <x14:cfRule type="containsText" priority="169" operator="containsText" id="{DAC84F3C-F886-451A-87C7-AFD631854896}">
            <xm:f>NOT(ISERROR(SEARCH($B$2293,B492)))</xm:f>
            <xm:f>$B$2293</xm:f>
            <x14:dxf>
              <font>
                <color theme="5" tint="-0.24994659260841701"/>
              </font>
            </x14:dxf>
          </x14:cfRule>
          <x14:cfRule type="containsText" priority="168" operator="containsText" id="{F45664C7-75C1-4C0B-A003-DC04AAEE9D81}">
            <xm:f>NOT(ISERROR(SEARCH($B$2294,B492)))</xm:f>
            <xm:f>$B$2294</xm:f>
            <x14:dxf>
              <font>
                <color rgb="FFC00000"/>
              </font>
            </x14:dxf>
          </x14:cfRule>
          <x14:cfRule type="containsText" priority="171" operator="containsText" id="{DFB8456C-5467-48C5-9902-3DF2A4B04999}">
            <xm:f>NOT(ISERROR(SEARCH($B$2291,B492)))</xm:f>
            <xm:f>$B$2291</xm:f>
            <x14:dxf>
              <font>
                <color rgb="FF009646"/>
              </font>
            </x14:dxf>
          </x14:cfRule>
          <xm:sqref>B492:E492</xm:sqref>
        </x14:conditionalFormatting>
        <x14:conditionalFormatting xmlns:xm="http://schemas.microsoft.com/office/excel/2006/main">
          <x14:cfRule type="containsText" priority="189" operator="containsText" id="{39B2C8AA-FD65-467A-8A7E-633DA365CE64}">
            <xm:f>NOT(ISERROR(SEARCH($B$2291,B529)))</xm:f>
            <xm:f>$B$2291</xm:f>
            <x14:dxf>
              <font>
                <color rgb="FF009646"/>
              </font>
            </x14:dxf>
          </x14:cfRule>
          <x14:cfRule type="containsText" priority="187" operator="containsText" id="{A3799B69-11A5-4563-B5F9-110501D32494}">
            <xm:f>NOT(ISERROR(SEARCH($B$2293,B529)))</xm:f>
            <xm:f>$B$2293</xm:f>
            <x14:dxf>
              <font>
                <color theme="5" tint="-0.24994659260841701"/>
              </font>
            </x14:dxf>
          </x14:cfRule>
          <x14:cfRule type="containsText" priority="186" operator="containsText" id="{CABE6505-0179-418C-A49F-06B7E7A832EA}">
            <xm:f>NOT(ISERROR(SEARCH($B$2294,B529)))</xm:f>
            <xm:f>$B$2294</xm:f>
            <x14:dxf>
              <font>
                <color rgb="FFC00000"/>
              </font>
            </x14:dxf>
          </x14:cfRule>
          <xm:sqref>B529:E529</xm:sqref>
        </x14:conditionalFormatting>
        <x14:conditionalFormatting xmlns:xm="http://schemas.microsoft.com/office/excel/2006/main">
          <x14:cfRule type="containsText" priority="166" operator="containsText" id="{B5A6BBA7-665F-46D1-AF55-363C561BC790}">
            <xm:f>NOT(ISERROR(SEARCH($B$2291,B566)))</xm:f>
            <xm:f>$B$2291</xm:f>
            <x14:dxf>
              <font>
                <color rgb="FF009646"/>
              </font>
            </x14:dxf>
          </x14:cfRule>
          <x14:cfRule type="containsText" priority="164" operator="containsText" id="{8219325A-BAAF-4BD4-8EB4-25F80C9C517E}">
            <xm:f>NOT(ISERROR(SEARCH($B$2293,B566)))</xm:f>
            <xm:f>$B$2293</xm:f>
            <x14:dxf>
              <font>
                <color theme="5" tint="-0.24994659260841701"/>
              </font>
            </x14:dxf>
          </x14:cfRule>
          <x14:cfRule type="containsText" priority="163" operator="containsText" id="{65F95379-FDCB-421C-9217-8FA31F0A8114}">
            <xm:f>NOT(ISERROR(SEARCH($B$2294,B566)))</xm:f>
            <xm:f>$B$2294</xm:f>
            <x14:dxf>
              <font>
                <color rgb="FFC00000"/>
              </font>
            </x14:dxf>
          </x14:cfRule>
          <xm:sqref>B566:E566</xm:sqref>
        </x14:conditionalFormatting>
        <x14:conditionalFormatting xmlns:xm="http://schemas.microsoft.com/office/excel/2006/main">
          <x14:cfRule type="containsText" priority="159" operator="containsText" id="{C9BAEDCF-8262-4E37-A32C-C6C77430B437}">
            <xm:f>NOT(ISERROR(SEARCH($B$2293,B603)))</xm:f>
            <xm:f>$B$2293</xm:f>
            <x14:dxf>
              <font>
                <color theme="5" tint="-0.24994659260841701"/>
              </font>
            </x14:dxf>
          </x14:cfRule>
          <x14:cfRule type="containsText" priority="161" operator="containsText" id="{34323876-3F72-4B61-9821-FCA79FF618B6}">
            <xm:f>NOT(ISERROR(SEARCH($B$2291,B603)))</xm:f>
            <xm:f>$B$2291</xm:f>
            <x14:dxf>
              <font>
                <color rgb="FF009646"/>
              </font>
            </x14:dxf>
          </x14:cfRule>
          <x14:cfRule type="containsText" priority="158" operator="containsText" id="{27F823EA-7502-4EA5-8A43-369552325246}">
            <xm:f>NOT(ISERROR(SEARCH($B$2294,B603)))</xm:f>
            <xm:f>$B$2294</xm:f>
            <x14:dxf>
              <font>
                <color rgb="FFC00000"/>
              </font>
            </x14:dxf>
          </x14:cfRule>
          <xm:sqref>B603:E603</xm:sqref>
        </x14:conditionalFormatting>
        <x14:conditionalFormatting xmlns:xm="http://schemas.microsoft.com/office/excel/2006/main">
          <x14:cfRule type="containsText" priority="154" operator="containsText" id="{32E3B737-8E30-47ED-ADD4-31036E364AA4}">
            <xm:f>NOT(ISERROR(SEARCH($B$2293,B640)))</xm:f>
            <xm:f>$B$2293</xm:f>
            <x14:dxf>
              <font>
                <color theme="5" tint="-0.24994659260841701"/>
              </font>
            </x14:dxf>
          </x14:cfRule>
          <x14:cfRule type="containsText" priority="156" operator="containsText" id="{01F09BFA-5110-447A-A1FB-7CCDD67D38EE}">
            <xm:f>NOT(ISERROR(SEARCH($B$2291,B640)))</xm:f>
            <xm:f>$B$2291</xm:f>
            <x14:dxf>
              <font>
                <color rgb="FF009646"/>
              </font>
            </x14:dxf>
          </x14:cfRule>
          <x14:cfRule type="containsText" priority="153" operator="containsText" id="{A83C23A2-DBE1-4E65-8EEE-2D15E982E7BF}">
            <xm:f>NOT(ISERROR(SEARCH($B$2294,B640)))</xm:f>
            <xm:f>$B$2294</xm:f>
            <x14:dxf>
              <font>
                <color rgb="FFC00000"/>
              </font>
            </x14:dxf>
          </x14:cfRule>
          <xm:sqref>B640:E640</xm:sqref>
        </x14:conditionalFormatting>
        <x14:conditionalFormatting xmlns:xm="http://schemas.microsoft.com/office/excel/2006/main">
          <x14:cfRule type="containsText" priority="241" operator="containsText" id="{13418156-D2A1-4760-A813-3A9D65688880}">
            <xm:f>NOT(ISERROR(SEARCH($B$2263,B238)))</xm:f>
            <xm:f>$B$2263</xm:f>
            <x14:dxf>
              <font>
                <b/>
                <i/>
                <color theme="0" tint="-0.34998626667073579"/>
              </font>
            </x14:dxf>
          </x14:cfRule>
          <xm:sqref>B238:J242</xm:sqref>
        </x14:conditionalFormatting>
        <x14:conditionalFormatting xmlns:xm="http://schemas.microsoft.com/office/excel/2006/main">
          <x14:cfRule type="containsText" priority="242" operator="containsText" id="{8D193E63-50E8-4ABA-8D92-63CC73130EC9}">
            <xm:f>NOT(ISERROR(SEARCH($B$2263,B277)))</xm:f>
            <xm:f>$B$2263</xm:f>
            <x14:dxf>
              <font>
                <b/>
                <i/>
                <color theme="0" tint="-0.34998626667073579"/>
              </font>
            </x14:dxf>
          </x14:cfRule>
          <xm:sqref>B277:J279</xm:sqref>
        </x14:conditionalFormatting>
        <x14:conditionalFormatting xmlns:xm="http://schemas.microsoft.com/office/excel/2006/main">
          <x14:cfRule type="containsText" priority="243" operator="containsText" id="{FF20EAC7-4F55-4AE4-91D2-6620A309A764}">
            <xm:f>NOT(ISERROR(SEARCH($B$2263,B313)))</xm:f>
            <xm:f>$B$2263</xm:f>
            <x14:dxf>
              <font>
                <b/>
                <i/>
                <color theme="0" tint="-0.34998626667073579"/>
              </font>
            </x14:dxf>
          </x14:cfRule>
          <xm:sqref>B313:J315</xm:sqref>
        </x14:conditionalFormatting>
        <x14:conditionalFormatting xmlns:xm="http://schemas.microsoft.com/office/excel/2006/main">
          <x14:cfRule type="containsText" priority="244" operator="containsText" id="{2E99CEB5-E045-4239-B1BF-071E36E69A00}">
            <xm:f>NOT(ISERROR(SEARCH($B$2263,B350)))</xm:f>
            <xm:f>$B$2263</xm:f>
            <x14:dxf>
              <font>
                <b/>
                <i/>
                <color theme="0" tint="-0.34998626667073579"/>
              </font>
            </x14:dxf>
          </x14:cfRule>
          <xm:sqref>B350:J352</xm:sqref>
        </x14:conditionalFormatting>
        <x14:conditionalFormatting xmlns:xm="http://schemas.microsoft.com/office/excel/2006/main">
          <x14:cfRule type="containsText" priority="245" operator="containsText" id="{A82ACBA9-A762-4EBA-AB7D-D0580CAE02E5}">
            <xm:f>NOT(ISERROR(SEARCH($B$2263,B387)))</xm:f>
            <xm:f>$B$2263</xm:f>
            <x14:dxf>
              <font>
                <b/>
                <i/>
                <color theme="0" tint="-0.34998626667073579"/>
              </font>
            </x14:dxf>
          </x14:cfRule>
          <xm:sqref>B387:J389</xm:sqref>
        </x14:conditionalFormatting>
        <x14:conditionalFormatting xmlns:xm="http://schemas.microsoft.com/office/excel/2006/main">
          <x14:cfRule type="containsText" priority="246" operator="containsText" id="{C5344995-B518-48B4-96D8-13E2085DDB5F}">
            <xm:f>NOT(ISERROR(SEARCH($B$2263,B424)))</xm:f>
            <xm:f>$B$2263</xm:f>
            <x14:dxf>
              <font>
                <b/>
                <i/>
                <color theme="0" tint="-0.34998626667073579"/>
              </font>
            </x14:dxf>
          </x14:cfRule>
          <xm:sqref>B424:J426</xm:sqref>
        </x14:conditionalFormatting>
        <x14:conditionalFormatting xmlns:xm="http://schemas.microsoft.com/office/excel/2006/main">
          <x14:cfRule type="containsText" priority="247" operator="containsText" id="{CAD350A1-7CC3-4D1E-AEB0-E7C69A8C6E2D}">
            <xm:f>NOT(ISERROR(SEARCH($B$2263,B461)))</xm:f>
            <xm:f>$B$2263</xm:f>
            <x14:dxf>
              <font>
                <b/>
                <i/>
                <color theme="0" tint="-0.34998626667073579"/>
              </font>
            </x14:dxf>
          </x14:cfRule>
          <xm:sqref>B461:J463</xm:sqref>
        </x14:conditionalFormatting>
        <x14:conditionalFormatting xmlns:xm="http://schemas.microsoft.com/office/excel/2006/main">
          <x14:cfRule type="containsText" priority="248" operator="containsText" id="{F4DFA070-D0C5-4C7B-BF82-767C610420AB}">
            <xm:f>NOT(ISERROR(SEARCH($B$2263,B498)))</xm:f>
            <xm:f>$B$2263</xm:f>
            <x14:dxf>
              <font>
                <b/>
                <i/>
                <color theme="0" tint="-0.34998626667073579"/>
              </font>
            </x14:dxf>
          </x14:cfRule>
          <xm:sqref>B498:J500</xm:sqref>
        </x14:conditionalFormatting>
        <x14:conditionalFormatting xmlns:xm="http://schemas.microsoft.com/office/excel/2006/main">
          <x14:cfRule type="containsText" priority="249" operator="containsText" id="{E1BB0C7E-E4C5-4B46-9F8C-2957ECE8D36B}">
            <xm:f>NOT(ISERROR(SEARCH($B$2263,B535)))</xm:f>
            <xm:f>$B$2263</xm:f>
            <x14:dxf>
              <font>
                <b/>
                <i/>
                <color theme="0" tint="-0.34998626667073579"/>
              </font>
            </x14:dxf>
          </x14:cfRule>
          <xm:sqref>B535:J537</xm:sqref>
        </x14:conditionalFormatting>
        <x14:conditionalFormatting xmlns:xm="http://schemas.microsoft.com/office/excel/2006/main">
          <x14:cfRule type="containsText" priority="250" operator="containsText" id="{3AF569F1-7C08-4EE8-B259-F04BEE809B40}">
            <xm:f>NOT(ISERROR(SEARCH($B$2263,B572)))</xm:f>
            <xm:f>$B$2263</xm:f>
            <x14:dxf>
              <font>
                <b/>
                <i/>
                <color theme="0" tint="-0.34998626667073579"/>
              </font>
            </x14:dxf>
          </x14:cfRule>
          <xm:sqref>B572:J574</xm:sqref>
        </x14:conditionalFormatting>
        <x14:conditionalFormatting xmlns:xm="http://schemas.microsoft.com/office/excel/2006/main">
          <x14:cfRule type="containsText" priority="256" operator="containsText" id="{831DDBD3-E2A9-4025-BD0A-8E84259ABB66}">
            <xm:f>NOT(ISERROR(SEARCH($B$2263,B609)))</xm:f>
            <xm:f>$B$2263</xm:f>
            <x14:dxf>
              <font>
                <b/>
                <i/>
                <color theme="0" tint="-0.34998626667073579"/>
              </font>
            </x14:dxf>
          </x14:cfRule>
          <xm:sqref>B609:J611</xm:sqref>
        </x14:conditionalFormatting>
        <x14:conditionalFormatting xmlns:xm="http://schemas.microsoft.com/office/excel/2006/main">
          <x14:cfRule type="containsText" priority="258" operator="containsText" id="{BE528BF7-748A-4319-9DCF-3C802470A3E7}">
            <xm:f>NOT(ISERROR(SEARCH($B$2263,B646)))</xm:f>
            <xm:f>$B$2263</xm:f>
            <x14:dxf>
              <font>
                <b/>
                <i/>
                <color theme="0" tint="-0.34998626667073579"/>
              </font>
            </x14:dxf>
          </x14:cfRule>
          <xm:sqref>B646:J648</xm:sqref>
        </x14:conditionalFormatting>
        <x14:conditionalFormatting xmlns:xm="http://schemas.microsoft.com/office/excel/2006/main">
          <x14:cfRule type="containsText" priority="102" operator="containsText" id="{35492B31-DEE9-4CE5-AFA6-EF53FAEF8273}">
            <xm:f>NOT(ISERROR(SEARCH($F$2291,F271)))</xm:f>
            <xm:f>$F$2291</xm:f>
            <x14:dxf>
              <font>
                <color rgb="FF009646"/>
              </font>
            </x14:dxf>
          </x14:cfRule>
          <x14:cfRule type="containsText" priority="101" operator="containsText" id="{15428973-4020-4D6D-BA29-41E9697E36F8}">
            <xm:f>NOT(ISERROR(SEARCH($F$2292,F271)))</xm:f>
            <xm:f>$F$2292</xm:f>
            <x14:dxf>
              <font>
                <color theme="7" tint="-0.24994659260841701"/>
              </font>
            </x14:dxf>
          </x14:cfRule>
          <x14:cfRule type="containsText" priority="99" operator="containsText" id="{725A64FD-8390-4DA1-A2FC-06EE495C6321}">
            <xm:f>NOT(ISERROR(SEARCH($F$2294,F271)))</xm:f>
            <xm:f>$F$2294</xm:f>
            <x14:dxf>
              <font>
                <color rgb="FFC00000"/>
              </font>
            </x14:dxf>
          </x14:cfRule>
          <x14:cfRule type="containsText" priority="100" operator="containsText" id="{A8EB833D-C05B-4EDC-B86F-86BE0ACAC379}">
            <xm:f>NOT(ISERROR(SEARCH($F$2293,F271)))</xm:f>
            <xm:f>$F$2293</xm:f>
            <x14:dxf>
              <font>
                <color theme="5" tint="-0.24994659260841701"/>
              </font>
            </x14:dxf>
          </x14:cfRule>
          <xm:sqref>F271:I271</xm:sqref>
        </x14:conditionalFormatting>
        <x14:conditionalFormatting xmlns:xm="http://schemas.microsoft.com/office/excel/2006/main">
          <x14:cfRule type="containsText" priority="95" operator="containsText" id="{B912088C-5E7A-4935-AD07-B6C234749F06}">
            <xm:f>NOT(ISERROR(SEARCH($F$2292,F307)))</xm:f>
            <xm:f>$F$2292</xm:f>
            <x14:dxf>
              <font>
                <color theme="7" tint="-0.24994659260841701"/>
              </font>
            </x14:dxf>
          </x14:cfRule>
          <x14:cfRule type="containsText" priority="96" operator="containsText" id="{0BE5434B-E01A-4B0C-BC3C-AA2D20FCCCDA}">
            <xm:f>NOT(ISERROR(SEARCH($F$2291,F307)))</xm:f>
            <xm:f>$F$2291</xm:f>
            <x14:dxf>
              <font>
                <color rgb="FF009646"/>
              </font>
            </x14:dxf>
          </x14:cfRule>
          <x14:cfRule type="containsText" priority="94" operator="containsText" id="{66ABFF64-EF86-4399-8C52-B0FC15E03D78}">
            <xm:f>NOT(ISERROR(SEARCH($F$2293,F307)))</xm:f>
            <xm:f>$F$2293</xm:f>
            <x14:dxf>
              <font>
                <color theme="5" tint="-0.24994659260841701"/>
              </font>
            </x14:dxf>
          </x14:cfRule>
          <x14:cfRule type="containsText" priority="93" operator="containsText" id="{CC4BC26E-BE93-48FA-B9DA-C3B862873C7D}">
            <xm:f>NOT(ISERROR(SEARCH($F$2294,F307)))</xm:f>
            <xm:f>$F$2294</xm:f>
            <x14:dxf>
              <font>
                <color rgb="FFC00000"/>
              </font>
            </x14:dxf>
          </x14:cfRule>
          <xm:sqref>F307:I307</xm:sqref>
        </x14:conditionalFormatting>
        <x14:conditionalFormatting xmlns:xm="http://schemas.microsoft.com/office/excel/2006/main">
          <x14:cfRule type="containsText" priority="90" operator="containsText" id="{F4EF6FA8-A473-4C6D-AB6B-BD7A6332ABF5}">
            <xm:f>NOT(ISERROR(SEARCH($F$2291,F344)))</xm:f>
            <xm:f>$F$2291</xm:f>
            <x14:dxf>
              <font>
                <color rgb="FF009646"/>
              </font>
            </x14:dxf>
          </x14:cfRule>
          <x14:cfRule type="containsText" priority="88" operator="containsText" id="{EEDCA6BC-D6D4-403F-96AA-95102E764488}">
            <xm:f>NOT(ISERROR(SEARCH($F$2293,F344)))</xm:f>
            <xm:f>$F$2293</xm:f>
            <x14:dxf>
              <font>
                <color theme="5" tint="-0.24994659260841701"/>
              </font>
            </x14:dxf>
          </x14:cfRule>
          <x14:cfRule type="containsText" priority="87" operator="containsText" id="{0980F5DD-812C-47DD-B236-EEB86E017309}">
            <xm:f>NOT(ISERROR(SEARCH($F$2294,F344)))</xm:f>
            <xm:f>$F$2294</xm:f>
            <x14:dxf>
              <font>
                <color rgb="FFC00000"/>
              </font>
            </x14:dxf>
          </x14:cfRule>
          <x14:cfRule type="containsText" priority="89" operator="containsText" id="{C157830A-F09E-4F55-9E0F-FE0EBEE16E76}">
            <xm:f>NOT(ISERROR(SEARCH($F$2292,F344)))</xm:f>
            <xm:f>$F$2292</xm:f>
            <x14:dxf>
              <font>
                <color theme="7" tint="-0.24994659260841701"/>
              </font>
            </x14:dxf>
          </x14:cfRule>
          <xm:sqref>F344:I344</xm:sqref>
        </x14:conditionalFormatting>
        <x14:conditionalFormatting xmlns:xm="http://schemas.microsoft.com/office/excel/2006/main">
          <x14:cfRule type="containsText" priority="83" operator="containsText" id="{78625A3E-8042-4C19-BA49-4EA8DBE3B091}">
            <xm:f>NOT(ISERROR(SEARCH($F$2292,F381)))</xm:f>
            <xm:f>$F$2292</xm:f>
            <x14:dxf>
              <font>
                <color theme="7" tint="-0.24994659260841701"/>
              </font>
            </x14:dxf>
          </x14:cfRule>
          <x14:cfRule type="containsText" priority="82" operator="containsText" id="{DC8ECBA3-3CD0-4034-9617-9B4309FA8FE3}">
            <xm:f>NOT(ISERROR(SEARCH($F$2293,F381)))</xm:f>
            <xm:f>$F$2293</xm:f>
            <x14:dxf>
              <font>
                <color theme="5" tint="-0.24994659260841701"/>
              </font>
            </x14:dxf>
          </x14:cfRule>
          <x14:cfRule type="containsText" priority="84" operator="containsText" id="{E2C63B36-3C8A-4738-A985-3E573E21F53D}">
            <xm:f>NOT(ISERROR(SEARCH($F$2291,F381)))</xm:f>
            <xm:f>$F$2291</xm:f>
            <x14:dxf>
              <font>
                <color rgb="FF009646"/>
              </font>
            </x14:dxf>
          </x14:cfRule>
          <x14:cfRule type="containsText" priority="81" operator="containsText" id="{F3789217-1CF1-4D36-871B-0B82A9DC0E70}">
            <xm:f>NOT(ISERROR(SEARCH($F$2294,F381)))</xm:f>
            <xm:f>$F$2294</xm:f>
            <x14:dxf>
              <font>
                <color rgb="FFC00000"/>
              </font>
            </x14:dxf>
          </x14:cfRule>
          <xm:sqref>F381:I381</xm:sqref>
        </x14:conditionalFormatting>
        <x14:conditionalFormatting xmlns:xm="http://schemas.microsoft.com/office/excel/2006/main">
          <x14:cfRule type="containsText" priority="75" operator="containsText" id="{043AE7CC-3D2B-4905-8DB3-5437B6D90B98}">
            <xm:f>NOT(ISERROR(SEARCH($F$2294,F418)))</xm:f>
            <xm:f>$F$2294</xm:f>
            <x14:dxf>
              <font>
                <color rgb="FFC00000"/>
              </font>
            </x14:dxf>
          </x14:cfRule>
          <x14:cfRule type="containsText" priority="78" operator="containsText" id="{ECC69DD3-36FD-45FC-8B2A-A9E996FDA56B}">
            <xm:f>NOT(ISERROR(SEARCH($F$2291,F418)))</xm:f>
            <xm:f>$F$2291</xm:f>
            <x14:dxf>
              <font>
                <color rgb="FF009646"/>
              </font>
            </x14:dxf>
          </x14:cfRule>
          <x14:cfRule type="containsText" priority="77" operator="containsText" id="{292366CD-4B5C-4D74-A5D6-E5FC3B3E95F9}">
            <xm:f>NOT(ISERROR(SEARCH($F$2292,F418)))</xm:f>
            <xm:f>$F$2292</xm:f>
            <x14:dxf>
              <font>
                <color theme="7" tint="-0.24994659260841701"/>
              </font>
            </x14:dxf>
          </x14:cfRule>
          <x14:cfRule type="containsText" priority="76" operator="containsText" id="{4E1771CB-6D8A-4C01-A76A-1A166DF51011}">
            <xm:f>NOT(ISERROR(SEARCH($F$2293,F418)))</xm:f>
            <xm:f>$F$2293</xm:f>
            <x14:dxf>
              <font>
                <color theme="5" tint="-0.24994659260841701"/>
              </font>
            </x14:dxf>
          </x14:cfRule>
          <xm:sqref>F418:I418</xm:sqref>
        </x14:conditionalFormatting>
        <x14:conditionalFormatting xmlns:xm="http://schemas.microsoft.com/office/excel/2006/main">
          <x14:cfRule type="containsText" priority="72" operator="containsText" id="{43A15A7A-52D5-4EEF-96F4-424393039EFA}">
            <xm:f>NOT(ISERROR(SEARCH($F$2291,F455)))</xm:f>
            <xm:f>$F$2291</xm:f>
            <x14:dxf>
              <font>
                <color rgb="FF009646"/>
              </font>
            </x14:dxf>
          </x14:cfRule>
          <x14:cfRule type="containsText" priority="71" operator="containsText" id="{5FFC1B01-29C2-4589-98A4-15B632E38A5B}">
            <xm:f>NOT(ISERROR(SEARCH($F$2292,F455)))</xm:f>
            <xm:f>$F$2292</xm:f>
            <x14:dxf>
              <font>
                <color theme="7" tint="-0.24994659260841701"/>
              </font>
            </x14:dxf>
          </x14:cfRule>
          <x14:cfRule type="containsText" priority="70" operator="containsText" id="{0BA8F744-A63B-436B-8C5C-F353933FABE0}">
            <xm:f>NOT(ISERROR(SEARCH($F$2293,F455)))</xm:f>
            <xm:f>$F$2293</xm:f>
            <x14:dxf>
              <font>
                <color theme="5" tint="-0.24994659260841701"/>
              </font>
            </x14:dxf>
          </x14:cfRule>
          <x14:cfRule type="containsText" priority="69" operator="containsText" id="{2C05E77B-293C-4AFC-A71A-B134363C2AF0}">
            <xm:f>NOT(ISERROR(SEARCH($F$2294,F455)))</xm:f>
            <xm:f>$F$2294</xm:f>
            <x14:dxf>
              <font>
                <color rgb="FFC00000"/>
              </font>
            </x14:dxf>
          </x14:cfRule>
          <xm:sqref>F455:I455</xm:sqref>
        </x14:conditionalFormatting>
        <x14:conditionalFormatting xmlns:xm="http://schemas.microsoft.com/office/excel/2006/main">
          <x14:cfRule type="containsText" priority="63" operator="containsText" id="{59A6A4E3-F145-47F4-9C21-DC59A33DEED4}">
            <xm:f>NOT(ISERROR(SEARCH($F$2294,F492)))</xm:f>
            <xm:f>$F$2294</xm:f>
            <x14:dxf>
              <font>
                <color rgb="FFC00000"/>
              </font>
            </x14:dxf>
          </x14:cfRule>
          <x14:cfRule type="containsText" priority="64" operator="containsText" id="{8D896003-EB6C-4ED3-B421-87E4EAC9C2F8}">
            <xm:f>NOT(ISERROR(SEARCH($F$2293,F492)))</xm:f>
            <xm:f>$F$2293</xm:f>
            <x14:dxf>
              <font>
                <color theme="5" tint="-0.24994659260841701"/>
              </font>
            </x14:dxf>
          </x14:cfRule>
          <x14:cfRule type="containsText" priority="65" operator="containsText" id="{AF60758F-FCE8-4295-B081-D87D233BC924}">
            <xm:f>NOT(ISERROR(SEARCH($F$2292,F492)))</xm:f>
            <xm:f>$F$2292</xm:f>
            <x14:dxf>
              <font>
                <color theme="7" tint="-0.24994659260841701"/>
              </font>
            </x14:dxf>
          </x14:cfRule>
          <x14:cfRule type="containsText" priority="66" operator="containsText" id="{19EC6A1E-BA9D-4B29-A03E-0748762AD8EE}">
            <xm:f>NOT(ISERROR(SEARCH($F$2291,F492)))</xm:f>
            <xm:f>$F$2291</xm:f>
            <x14:dxf>
              <font>
                <color rgb="FF009646"/>
              </font>
            </x14:dxf>
          </x14:cfRule>
          <xm:sqref>F492:I492</xm:sqref>
        </x14:conditionalFormatting>
        <x14:conditionalFormatting xmlns:xm="http://schemas.microsoft.com/office/excel/2006/main">
          <x14:cfRule type="containsText" priority="180" operator="containsText" id="{96405730-73D5-476A-AD51-107A37E7A8C9}">
            <xm:f>NOT(ISERROR(SEARCH($F$2294,F529)))</xm:f>
            <xm:f>$F$2294</xm:f>
            <x14:dxf>
              <font>
                <color rgb="FFC00000"/>
              </font>
            </x14:dxf>
          </x14:cfRule>
          <x14:cfRule type="containsText" priority="183" operator="containsText" id="{E0E622CA-7EA9-4CB4-9C1E-D8C6FBDB7774}">
            <xm:f>NOT(ISERROR(SEARCH($F$2291,F529)))</xm:f>
            <xm:f>$F$2291</xm:f>
            <x14:dxf>
              <font>
                <color rgb="FF009646"/>
              </font>
            </x14:dxf>
          </x14:cfRule>
          <x14:cfRule type="containsText" priority="182" operator="containsText" id="{35AB96B8-21C9-4B5C-B7BA-DEC087B26844}">
            <xm:f>NOT(ISERROR(SEARCH($F$2292,F529)))</xm:f>
            <xm:f>$F$2292</xm:f>
            <x14:dxf>
              <font>
                <color theme="7" tint="-0.24994659260841701"/>
              </font>
            </x14:dxf>
          </x14:cfRule>
          <x14:cfRule type="containsText" priority="181" operator="containsText" id="{97D859CC-56AE-45C4-995D-7E219D88EA14}">
            <xm:f>NOT(ISERROR(SEARCH($F$2293,F529)))</xm:f>
            <xm:f>$F$2293</xm:f>
            <x14:dxf>
              <font>
                <color theme="5" tint="-0.24994659260841701"/>
              </font>
            </x14:dxf>
          </x14:cfRule>
          <xm:sqref>F529:I529</xm:sqref>
        </x14:conditionalFormatting>
        <x14:conditionalFormatting xmlns:xm="http://schemas.microsoft.com/office/excel/2006/main">
          <x14:cfRule type="containsText" priority="120" operator="containsText" id="{9EF41BC4-370F-4145-BA7E-E00D3E54B897}">
            <xm:f>NOT(ISERROR(SEARCH($F$2291,F566)))</xm:f>
            <xm:f>$F$2291</xm:f>
            <x14:dxf>
              <font>
                <color rgb="FF009646"/>
              </font>
            </x14:dxf>
          </x14:cfRule>
          <x14:cfRule type="containsText" priority="117" operator="containsText" id="{02FE1B1C-22E8-4291-9D92-78C92302642D}">
            <xm:f>NOT(ISERROR(SEARCH($F$2294,F566)))</xm:f>
            <xm:f>$F$2294</xm:f>
            <x14:dxf>
              <font>
                <color rgb="FFC00000"/>
              </font>
            </x14:dxf>
          </x14:cfRule>
          <x14:cfRule type="containsText" priority="119" operator="containsText" id="{66B784D7-AE80-4D77-9E7D-54A0CB7C6090}">
            <xm:f>NOT(ISERROR(SEARCH($F$2292,F566)))</xm:f>
            <xm:f>$F$2292</xm:f>
            <x14:dxf>
              <font>
                <color theme="7" tint="-0.24994659260841701"/>
              </font>
            </x14:dxf>
          </x14:cfRule>
          <x14:cfRule type="containsText" priority="118" operator="containsText" id="{F0503FAB-8E76-4462-AFAC-E2319F129634}">
            <xm:f>NOT(ISERROR(SEARCH($F$2293,F566)))</xm:f>
            <xm:f>$F$2293</xm:f>
            <x14:dxf>
              <font>
                <color theme="5" tint="-0.24994659260841701"/>
              </font>
            </x14:dxf>
          </x14:cfRule>
          <xm:sqref>F566:I566</xm:sqref>
        </x14:conditionalFormatting>
        <x14:conditionalFormatting xmlns:xm="http://schemas.microsoft.com/office/excel/2006/main">
          <x14:cfRule type="containsText" priority="114" operator="containsText" id="{819AF7FE-5B27-47AE-ABA5-3202537BB593}">
            <xm:f>NOT(ISERROR(SEARCH($F$2291,F603)))</xm:f>
            <xm:f>$F$2291</xm:f>
            <x14:dxf>
              <font>
                <color rgb="FF009646"/>
              </font>
            </x14:dxf>
          </x14:cfRule>
          <x14:cfRule type="containsText" priority="113" operator="containsText" id="{CE32DE25-09B3-42FF-B394-75AB95A1473E}">
            <xm:f>NOT(ISERROR(SEARCH($F$2292,F603)))</xm:f>
            <xm:f>$F$2292</xm:f>
            <x14:dxf>
              <font>
                <color theme="7" tint="-0.24994659260841701"/>
              </font>
            </x14:dxf>
          </x14:cfRule>
          <x14:cfRule type="containsText" priority="112" operator="containsText" id="{4A7DACA6-5099-40CF-A92F-A77F23916CDD}">
            <xm:f>NOT(ISERROR(SEARCH($F$2293,F603)))</xm:f>
            <xm:f>$F$2293</xm:f>
            <x14:dxf>
              <font>
                <color theme="5" tint="-0.24994659260841701"/>
              </font>
            </x14:dxf>
          </x14:cfRule>
          <x14:cfRule type="containsText" priority="111" operator="containsText" id="{D2EBC7FC-5BD3-45E6-857D-DA240031E07F}">
            <xm:f>NOT(ISERROR(SEARCH($F$2294,F603)))</xm:f>
            <xm:f>$F$2294</xm:f>
            <x14:dxf>
              <font>
                <color rgb="FFC00000"/>
              </font>
            </x14:dxf>
          </x14:cfRule>
          <xm:sqref>F603:I603</xm:sqref>
        </x14:conditionalFormatting>
        <x14:conditionalFormatting xmlns:xm="http://schemas.microsoft.com/office/excel/2006/main">
          <x14:cfRule type="containsText" priority="105" operator="containsText" id="{B70728BE-3846-4E0B-8E5B-2D380FE1A3A7}">
            <xm:f>NOT(ISERROR(SEARCH($F$2294,F640)))</xm:f>
            <xm:f>$F$2294</xm:f>
            <x14:dxf>
              <font>
                <color rgb="FFC00000"/>
              </font>
            </x14:dxf>
          </x14:cfRule>
          <x14:cfRule type="containsText" priority="106" operator="containsText" id="{302CF147-935E-4233-9431-70747DF1E4B0}">
            <xm:f>NOT(ISERROR(SEARCH($F$2293,F640)))</xm:f>
            <xm:f>$F$2293</xm:f>
            <x14:dxf>
              <font>
                <color theme="5" tint="-0.24994659260841701"/>
              </font>
            </x14:dxf>
          </x14:cfRule>
          <x14:cfRule type="containsText" priority="107" operator="containsText" id="{2F4FE147-C2FC-4D0B-9E8D-082F3C50B331}">
            <xm:f>NOT(ISERROR(SEARCH($F$2292,F640)))</xm:f>
            <xm:f>$F$2292</xm:f>
            <x14:dxf>
              <font>
                <color theme="7" tint="-0.24994659260841701"/>
              </font>
            </x14:dxf>
          </x14:cfRule>
          <x14:cfRule type="containsText" priority="108" operator="containsText" id="{23758FDD-16BF-480C-8845-3EF67B0D77A9}">
            <xm:f>NOT(ISERROR(SEARCH($F$2291,F640)))</xm:f>
            <xm:f>$F$2291</xm:f>
            <x14:dxf>
              <font>
                <color rgb="FF009646"/>
              </font>
            </x14:dxf>
          </x14:cfRule>
          <xm:sqref>F640:I640</xm:sqref>
        </x14:conditionalFormatting>
        <x14:conditionalFormatting xmlns:xm="http://schemas.microsoft.com/office/excel/2006/main">
          <x14:cfRule type="containsText" priority="13" operator="containsText" id="{01AF9814-9822-46E7-AB8B-7DEE30BCFE42}">
            <xm:f>NOT(ISERROR(SEARCH($J$2294,J271)))</xm:f>
            <xm:f>$J$2294</xm:f>
            <x14:dxf>
              <font>
                <color rgb="FFC00000"/>
              </font>
            </x14:dxf>
          </x14:cfRule>
          <x14:cfRule type="containsText" priority="16" operator="containsText" id="{6A90389E-0750-41FC-9B3D-397832AE7B46}">
            <xm:f>NOT(ISERROR(SEARCH($J$2291,J271)))</xm:f>
            <xm:f>$J$2291</xm:f>
            <x14:dxf>
              <font>
                <color rgb="FF009646"/>
              </font>
            </x14:dxf>
          </x14:cfRule>
          <x14:cfRule type="containsText" priority="15" operator="containsText" id="{DBC4399C-8722-49BB-ABF5-AD265E7AB727}">
            <xm:f>NOT(ISERROR(SEARCH($J$2292,J271)))</xm:f>
            <xm:f>$J$2292</xm:f>
            <x14:dxf>
              <font>
                <color theme="7" tint="-0.24994659260841701"/>
              </font>
            </x14:dxf>
          </x14:cfRule>
          <x14:cfRule type="containsText" priority="14" operator="containsText" id="{A21D2252-7958-471C-981B-9425A8C1A5CB}">
            <xm:f>NOT(ISERROR(SEARCH($J$2293,J271)))</xm:f>
            <xm:f>$J$2293</xm:f>
            <x14:dxf>
              <font>
                <color theme="5" tint="-0.24994659260841701"/>
              </font>
            </x14:dxf>
          </x14:cfRule>
          <xm:sqref>J271:M271</xm:sqref>
        </x14:conditionalFormatting>
        <x14:conditionalFormatting xmlns:xm="http://schemas.microsoft.com/office/excel/2006/main">
          <x14:cfRule type="containsText" priority="18" operator="containsText" id="{64CAD884-BC08-49FE-9BFB-0FFD4ED33115}">
            <xm:f>NOT(ISERROR(SEARCH($J$2294,J307)))</xm:f>
            <xm:f>$J$2294</xm:f>
            <x14:dxf>
              <font>
                <color rgb="FFC00000"/>
              </font>
            </x14:dxf>
          </x14:cfRule>
          <x14:cfRule type="containsText" priority="19" operator="containsText" id="{08AD7026-8D76-4597-AE7B-98A71CB58C09}">
            <xm:f>NOT(ISERROR(SEARCH($J$2293,J307)))</xm:f>
            <xm:f>$J$2293</xm:f>
            <x14:dxf>
              <font>
                <color theme="5" tint="-0.24994659260841701"/>
              </font>
            </x14:dxf>
          </x14:cfRule>
          <x14:cfRule type="containsText" priority="20" operator="containsText" id="{1E591B51-75C4-4958-AE20-C065FDC856D2}">
            <xm:f>NOT(ISERROR(SEARCH($J$2292,J307)))</xm:f>
            <xm:f>$J$2292</xm:f>
            <x14:dxf>
              <font>
                <color theme="7" tint="-0.24994659260841701"/>
              </font>
            </x14:dxf>
          </x14:cfRule>
          <x14:cfRule type="containsText" priority="21" operator="containsText" id="{C463541C-A88B-494E-A198-D949D9DD270B}">
            <xm:f>NOT(ISERROR(SEARCH($J$2291,J307)))</xm:f>
            <xm:f>$J$2291</xm:f>
            <x14:dxf>
              <font>
                <color rgb="FF009646"/>
              </font>
            </x14:dxf>
          </x14:cfRule>
          <xm:sqref>J307:M307</xm:sqref>
        </x14:conditionalFormatting>
        <x14:conditionalFormatting xmlns:xm="http://schemas.microsoft.com/office/excel/2006/main">
          <x14:cfRule type="containsText" priority="26" operator="containsText" id="{46D8DA76-2510-4286-99C0-827435067F54}">
            <xm:f>NOT(ISERROR(SEARCH($J$2291,J344)))</xm:f>
            <xm:f>$J$2291</xm:f>
            <x14:dxf>
              <font>
                <color rgb="FF009646"/>
              </font>
            </x14:dxf>
          </x14:cfRule>
          <x14:cfRule type="containsText" priority="25" operator="containsText" id="{5EB922EC-AAAF-4E0D-B5E4-0B97D813B7B0}">
            <xm:f>NOT(ISERROR(SEARCH($J$2292,J344)))</xm:f>
            <xm:f>$J$2292</xm:f>
            <x14:dxf>
              <font>
                <color theme="7" tint="-0.24994659260841701"/>
              </font>
            </x14:dxf>
          </x14:cfRule>
          <x14:cfRule type="containsText" priority="23" operator="containsText" id="{8F0E546E-247F-426E-912B-9BDCABD4F73D}">
            <xm:f>NOT(ISERROR(SEARCH($J$2294,J344)))</xm:f>
            <xm:f>$J$2294</xm:f>
            <x14:dxf>
              <font>
                <color rgb="FFC00000"/>
              </font>
            </x14:dxf>
          </x14:cfRule>
          <x14:cfRule type="containsText" priority="24" operator="containsText" id="{5FDDD552-C6CD-4380-811F-B95419573E8C}">
            <xm:f>NOT(ISERROR(SEARCH($J$2293,J344)))</xm:f>
            <xm:f>$J$2293</xm:f>
            <x14:dxf>
              <font>
                <color theme="5" tint="-0.24994659260841701"/>
              </font>
            </x14:dxf>
          </x14:cfRule>
          <xm:sqref>J344:M344</xm:sqref>
        </x14:conditionalFormatting>
        <x14:conditionalFormatting xmlns:xm="http://schemas.microsoft.com/office/excel/2006/main">
          <x14:cfRule type="containsText" priority="29" operator="containsText" id="{BEABFF89-4A7B-44BB-8998-6807A499E0F9}">
            <xm:f>NOT(ISERROR(SEARCH($J$2293,J381)))</xm:f>
            <xm:f>$J$2293</xm:f>
            <x14:dxf>
              <font>
                <color theme="5" tint="-0.24994659260841701"/>
              </font>
            </x14:dxf>
          </x14:cfRule>
          <x14:cfRule type="containsText" priority="28" operator="containsText" id="{9599F530-598A-4E04-916D-0E30DC9A0F64}">
            <xm:f>NOT(ISERROR(SEARCH($J$2294,J381)))</xm:f>
            <xm:f>$J$2294</xm:f>
            <x14:dxf>
              <font>
                <color rgb="FFC00000"/>
              </font>
            </x14:dxf>
          </x14:cfRule>
          <x14:cfRule type="containsText" priority="30" operator="containsText" id="{063AF1F0-61C7-40C4-91A9-0014EE69EDB8}">
            <xm:f>NOT(ISERROR(SEARCH($J$2292,J381)))</xm:f>
            <xm:f>$J$2292</xm:f>
            <x14:dxf>
              <font>
                <color theme="7" tint="-0.24994659260841701"/>
              </font>
            </x14:dxf>
          </x14:cfRule>
          <x14:cfRule type="containsText" priority="31" operator="containsText" id="{080CFAD6-2D59-4CAB-B25F-FC00E704CA55}">
            <xm:f>NOT(ISERROR(SEARCH($J$2291,J381)))</xm:f>
            <xm:f>$J$2291</xm:f>
            <x14:dxf>
              <font>
                <color rgb="FF009646"/>
              </font>
            </x14:dxf>
          </x14:cfRule>
          <xm:sqref>J381:M381</xm:sqref>
        </x14:conditionalFormatting>
        <x14:conditionalFormatting xmlns:xm="http://schemas.microsoft.com/office/excel/2006/main">
          <x14:cfRule type="containsText" priority="36" operator="containsText" id="{8B11901B-F391-4F57-80FB-554C03278A0E}">
            <xm:f>NOT(ISERROR(SEARCH($J$2291,J418)))</xm:f>
            <xm:f>$J$2291</xm:f>
            <x14:dxf>
              <font>
                <color rgb="FF009646"/>
              </font>
            </x14:dxf>
          </x14:cfRule>
          <x14:cfRule type="containsText" priority="33" operator="containsText" id="{06F4015F-0423-4F12-BAA5-4652615051CE}">
            <xm:f>NOT(ISERROR(SEARCH($J$2294,J418)))</xm:f>
            <xm:f>$J$2294</xm:f>
            <x14:dxf>
              <font>
                <color rgb="FFC00000"/>
              </font>
            </x14:dxf>
          </x14:cfRule>
          <x14:cfRule type="containsText" priority="34" operator="containsText" id="{422A2352-CB0B-4166-9345-B09B272468B8}">
            <xm:f>NOT(ISERROR(SEARCH($J$2293,J418)))</xm:f>
            <xm:f>$J$2293</xm:f>
            <x14:dxf>
              <font>
                <color theme="5" tint="-0.24994659260841701"/>
              </font>
            </x14:dxf>
          </x14:cfRule>
          <x14:cfRule type="containsText" priority="35" operator="containsText" id="{D61E3B02-61CF-4468-951E-473C060D01C4}">
            <xm:f>NOT(ISERROR(SEARCH($J$2292,J418)))</xm:f>
            <xm:f>$J$2292</xm:f>
            <x14:dxf>
              <font>
                <color theme="7" tint="-0.24994659260841701"/>
              </font>
            </x14:dxf>
          </x14:cfRule>
          <xm:sqref>J418:M418</xm:sqref>
        </x14:conditionalFormatting>
        <x14:conditionalFormatting xmlns:xm="http://schemas.microsoft.com/office/excel/2006/main">
          <x14:cfRule type="containsText" priority="38" operator="containsText" id="{44691DAA-BBAC-4FEA-9C09-15D06BC18FC9}">
            <xm:f>NOT(ISERROR(SEARCH($J$2294,J455)))</xm:f>
            <xm:f>$J$2294</xm:f>
            <x14:dxf>
              <font>
                <color rgb="FFC00000"/>
              </font>
            </x14:dxf>
          </x14:cfRule>
          <x14:cfRule type="containsText" priority="39" operator="containsText" id="{E249E660-E038-4277-BD2A-7B2AA8DD8B2A}">
            <xm:f>NOT(ISERROR(SEARCH($J$2293,J455)))</xm:f>
            <xm:f>$J$2293</xm:f>
            <x14:dxf>
              <font>
                <color theme="5" tint="-0.24994659260841701"/>
              </font>
            </x14:dxf>
          </x14:cfRule>
          <x14:cfRule type="containsText" priority="41" operator="containsText" id="{248D24DD-69B9-4727-A87F-4E19BC8CF904}">
            <xm:f>NOT(ISERROR(SEARCH($J$2291,J455)))</xm:f>
            <xm:f>$J$2291</xm:f>
            <x14:dxf>
              <font>
                <color rgb="FF009646"/>
              </font>
            </x14:dxf>
          </x14:cfRule>
          <x14:cfRule type="containsText" priority="40" operator="containsText" id="{12638D32-74D8-4B76-8A73-E7ADF0A665AD}">
            <xm:f>NOT(ISERROR(SEARCH($J$2292,J455)))</xm:f>
            <xm:f>$J$2292</xm:f>
            <x14:dxf>
              <font>
                <color theme="7" tint="-0.24994659260841701"/>
              </font>
            </x14:dxf>
          </x14:cfRule>
          <xm:sqref>J455:M455</xm:sqref>
        </x14:conditionalFormatting>
        <x14:conditionalFormatting xmlns:xm="http://schemas.microsoft.com/office/excel/2006/main">
          <x14:cfRule type="containsText" priority="43" operator="containsText" id="{41183C17-E2E0-4D7B-B5A9-2A91E5F75499}">
            <xm:f>NOT(ISERROR(SEARCH($J$2294,J492)))</xm:f>
            <xm:f>$J$2294</xm:f>
            <x14:dxf>
              <font>
                <color rgb="FFC00000"/>
              </font>
            </x14:dxf>
          </x14:cfRule>
          <x14:cfRule type="containsText" priority="45" operator="containsText" id="{52C23889-A60D-4C21-B0F6-686837227790}">
            <xm:f>NOT(ISERROR(SEARCH($J$2292,J492)))</xm:f>
            <xm:f>$J$2292</xm:f>
            <x14:dxf>
              <font>
                <color theme="7" tint="-0.24994659260841701"/>
              </font>
            </x14:dxf>
          </x14:cfRule>
          <x14:cfRule type="containsText" priority="46" operator="containsText" id="{748FCECC-49BA-4CCA-940B-FB371B664765}">
            <xm:f>NOT(ISERROR(SEARCH($J$2291,J492)))</xm:f>
            <xm:f>$J$2291</xm:f>
            <x14:dxf>
              <font>
                <color rgb="FF009646"/>
              </font>
            </x14:dxf>
          </x14:cfRule>
          <x14:cfRule type="containsText" priority="44" operator="containsText" id="{E0ECC917-0523-4B01-8B76-503DD1E9E272}">
            <xm:f>NOT(ISERROR(SEARCH($J$2293,J492)))</xm:f>
            <xm:f>$J$2293</xm:f>
            <x14:dxf>
              <font>
                <color theme="5" tint="-0.24994659260841701"/>
              </font>
            </x14:dxf>
          </x14:cfRule>
          <xm:sqref>J492:M492</xm:sqref>
        </x14:conditionalFormatting>
        <x14:conditionalFormatting xmlns:xm="http://schemas.microsoft.com/office/excel/2006/main">
          <x14:cfRule type="containsText" priority="177" operator="containsText" id="{5F93B2C5-D794-4FC7-B79F-5430B560FCB8}">
            <xm:f>NOT(ISERROR(SEARCH($J$2292,J529)))</xm:f>
            <xm:f>$J$2292</xm:f>
            <x14:dxf>
              <font>
                <color theme="7" tint="-0.24994659260841701"/>
              </font>
            </x14:dxf>
          </x14:cfRule>
          <x14:cfRule type="containsText" priority="176" operator="containsText" id="{3A9A73C8-4B40-4CE1-8E98-3B9F005A07C4}">
            <xm:f>NOT(ISERROR(SEARCH($J$2293,J529)))</xm:f>
            <xm:f>$J$2293</xm:f>
            <x14:dxf>
              <font>
                <color theme="5" tint="-0.24994659260841701"/>
              </font>
            </x14:dxf>
          </x14:cfRule>
          <x14:cfRule type="containsText" priority="178" operator="containsText" id="{3E3A355D-C841-472D-8EF1-1E77D512B666}">
            <xm:f>NOT(ISERROR(SEARCH($J$2291,J529)))</xm:f>
            <xm:f>$J$2291</xm:f>
            <x14:dxf>
              <font>
                <color rgb="FF009646"/>
              </font>
            </x14:dxf>
          </x14:cfRule>
          <x14:cfRule type="containsText" priority="175" operator="containsText" id="{F269080C-BF39-4C4C-9FA9-682F13E3465F}">
            <xm:f>NOT(ISERROR(SEARCH($J$2294,J529)))</xm:f>
            <xm:f>$J$2294</xm:f>
            <x14:dxf>
              <font>
                <color rgb="FFC00000"/>
              </font>
            </x14:dxf>
          </x14:cfRule>
          <xm:sqref>J529:M529</xm:sqref>
        </x14:conditionalFormatting>
        <x14:conditionalFormatting xmlns:xm="http://schemas.microsoft.com/office/excel/2006/main">
          <x14:cfRule type="containsText" priority="60" operator="containsText" id="{07590C3B-B6B8-41DF-84E0-B712F6E38354}">
            <xm:f>NOT(ISERROR(SEARCH($J$2292,J566)))</xm:f>
            <xm:f>$J$2292</xm:f>
            <x14:dxf>
              <font>
                <color theme="7" tint="-0.24994659260841701"/>
              </font>
            </x14:dxf>
          </x14:cfRule>
          <x14:cfRule type="containsText" priority="59" operator="containsText" id="{500FE1C6-9507-41E9-A2E6-A95072F670F2}">
            <xm:f>NOT(ISERROR(SEARCH($J$2293,J566)))</xm:f>
            <xm:f>$J$2293</xm:f>
            <x14:dxf>
              <font>
                <color theme="5" tint="-0.24994659260841701"/>
              </font>
            </x14:dxf>
          </x14:cfRule>
          <x14:cfRule type="containsText" priority="58" operator="containsText" id="{951B1606-EA2D-4B0F-8589-C84C7884CF97}">
            <xm:f>NOT(ISERROR(SEARCH($J$2294,J566)))</xm:f>
            <xm:f>$J$2294</xm:f>
            <x14:dxf>
              <font>
                <color rgb="FFC00000"/>
              </font>
            </x14:dxf>
          </x14:cfRule>
          <x14:cfRule type="containsText" priority="61" operator="containsText" id="{E4A4CBFC-93B9-4A2C-88C8-44650F0D6085}">
            <xm:f>NOT(ISERROR(SEARCH($J$2291,J566)))</xm:f>
            <xm:f>$J$2291</xm:f>
            <x14:dxf>
              <font>
                <color rgb="FF009646"/>
              </font>
            </x14:dxf>
          </x14:cfRule>
          <xm:sqref>J566:M566</xm:sqref>
        </x14:conditionalFormatting>
        <x14:conditionalFormatting xmlns:xm="http://schemas.microsoft.com/office/excel/2006/main">
          <x14:cfRule type="containsText" priority="54" operator="containsText" id="{82327B21-AA69-4024-9591-6C5A1C503979}">
            <xm:f>NOT(ISERROR(SEARCH($J$2293,J603)))</xm:f>
            <xm:f>$J$2293</xm:f>
            <x14:dxf>
              <font>
                <color theme="5" tint="-0.24994659260841701"/>
              </font>
            </x14:dxf>
          </x14:cfRule>
          <x14:cfRule type="containsText" priority="56" operator="containsText" id="{4B1B12C2-DCD2-4226-81B7-0FC015C255F3}">
            <xm:f>NOT(ISERROR(SEARCH($J$2291,J603)))</xm:f>
            <xm:f>$J$2291</xm:f>
            <x14:dxf>
              <font>
                <color rgb="FF009646"/>
              </font>
            </x14:dxf>
          </x14:cfRule>
          <x14:cfRule type="containsText" priority="55" operator="containsText" id="{48107B10-26FA-450A-920D-3D4B689124F7}">
            <xm:f>NOT(ISERROR(SEARCH($J$2292,J603)))</xm:f>
            <xm:f>$J$2292</xm:f>
            <x14:dxf>
              <font>
                <color theme="7" tint="-0.24994659260841701"/>
              </font>
            </x14:dxf>
          </x14:cfRule>
          <x14:cfRule type="containsText" priority="53" operator="containsText" id="{526D29B0-1708-4FAC-8856-6FFA58440785}">
            <xm:f>NOT(ISERROR(SEARCH($J$2294,J603)))</xm:f>
            <xm:f>$J$2294</xm:f>
            <x14:dxf>
              <font>
                <color rgb="FFC00000"/>
              </font>
            </x14:dxf>
          </x14:cfRule>
          <xm:sqref>J603:M603</xm:sqref>
        </x14:conditionalFormatting>
        <x14:conditionalFormatting xmlns:xm="http://schemas.microsoft.com/office/excel/2006/main">
          <x14:cfRule type="containsText" priority="48" operator="containsText" id="{4907F7A6-3C6B-4017-98EE-928C569D9E6A}">
            <xm:f>NOT(ISERROR(SEARCH($J$2294,J640)))</xm:f>
            <xm:f>$J$2294</xm:f>
            <x14:dxf>
              <font>
                <color rgb="FFC00000"/>
              </font>
            </x14:dxf>
          </x14:cfRule>
          <x14:cfRule type="containsText" priority="49" operator="containsText" id="{60D51AE8-E583-4563-BA83-C851AF473047}">
            <xm:f>NOT(ISERROR(SEARCH($J$2293,J640)))</xm:f>
            <xm:f>$J$2293</xm:f>
            <x14:dxf>
              <font>
                <color theme="5" tint="-0.24994659260841701"/>
              </font>
            </x14:dxf>
          </x14:cfRule>
          <x14:cfRule type="containsText" priority="50" operator="containsText" id="{D3F5B29C-26AC-44C5-A499-CF1AE041D3F1}">
            <xm:f>NOT(ISERROR(SEARCH($J$2292,J640)))</xm:f>
            <xm:f>$J$2292</xm:f>
            <x14:dxf>
              <font>
                <color theme="7" tint="-0.24994659260841701"/>
              </font>
            </x14:dxf>
          </x14:cfRule>
          <x14:cfRule type="containsText" priority="51" operator="containsText" id="{D9F23130-0AB2-4E6B-BEA2-64671B997A69}">
            <xm:f>NOT(ISERROR(SEARCH($J$2291,J640)))</xm:f>
            <xm:f>$J$2291</xm:f>
            <x14:dxf>
              <font>
                <color rgb="FF009646"/>
              </font>
            </x14:dxf>
          </x14:cfRule>
          <xm:sqref>J640:M640</xm:sqref>
        </x14:conditionalFormatting>
        <x14:conditionalFormatting xmlns:xm="http://schemas.microsoft.com/office/excel/2006/main">
          <x14:cfRule type="containsText" priority="191" operator="containsText" id="{74296B5F-7010-4997-8298-9B1BE2A67585}">
            <xm:f>NOT(ISERROR(SEARCH($B$2263,K238)))</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K238:M242</xm:sqref>
        </x14:conditionalFormatting>
        <x14:conditionalFormatting xmlns:xm="http://schemas.microsoft.com/office/excel/2006/main">
          <x14:cfRule type="containsText" priority="196" operator="containsText" id="{B6CB85ED-23CB-4F26-BD7A-F9219E2233A0}">
            <xm:f>NOT(ISERROR(SEARCH($B$2263,K277)))</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K277:M279</xm:sqref>
        </x14:conditionalFormatting>
        <x14:conditionalFormatting xmlns:xm="http://schemas.microsoft.com/office/excel/2006/main">
          <x14:cfRule type="containsText" priority="201" operator="containsText" id="{1FA28B64-9D16-4E3A-B862-D26460A47D86}">
            <xm:f>NOT(ISERROR(SEARCH($B$2263,K313)))</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K313:M315</xm:sqref>
        </x14:conditionalFormatting>
        <x14:conditionalFormatting xmlns:xm="http://schemas.microsoft.com/office/excel/2006/main">
          <x14:cfRule type="containsText" priority="206" operator="containsText" id="{3F36E545-F124-45C4-9AC9-F8B83BD90527}">
            <xm:f>NOT(ISERROR(SEARCH($B$2263,K350)))</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K350:M352</xm:sqref>
        </x14:conditionalFormatting>
        <x14:conditionalFormatting xmlns:xm="http://schemas.microsoft.com/office/excel/2006/main">
          <x14:cfRule type="containsText" priority="211" operator="containsText" id="{D21226FE-2BD8-4D2F-AECC-38C9C7CE59B2}">
            <xm:f>NOT(ISERROR(SEARCH($B$2263,K387)))</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K387:M389</xm:sqref>
        </x14:conditionalFormatting>
        <x14:conditionalFormatting xmlns:xm="http://schemas.microsoft.com/office/excel/2006/main">
          <x14:cfRule type="containsText" priority="216" operator="containsText" id="{07669558-B6D3-43D7-A504-42612DB2CA25}">
            <xm:f>NOT(ISERROR(SEARCH($B$2263,K424)))</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K424:M426</xm:sqref>
        </x14:conditionalFormatting>
        <x14:conditionalFormatting xmlns:xm="http://schemas.microsoft.com/office/excel/2006/main">
          <x14:cfRule type="containsText" priority="221" operator="containsText" id="{5EA3D3C9-FF4F-4195-924A-DCAD1CD2D3B0}">
            <xm:f>NOT(ISERROR(SEARCH($B$2263,K461)))</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K461:M463</xm:sqref>
        </x14:conditionalFormatting>
        <x14:conditionalFormatting xmlns:xm="http://schemas.microsoft.com/office/excel/2006/main">
          <x14:cfRule type="containsText" priority="226" operator="containsText" id="{1F3D9E79-5CC9-4DE7-881C-72C31A6FD8E6}">
            <xm:f>NOT(ISERROR(SEARCH($B$2263,K498)))</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K498:M500</xm:sqref>
        </x14:conditionalFormatting>
        <x14:conditionalFormatting xmlns:xm="http://schemas.microsoft.com/office/excel/2006/main">
          <x14:cfRule type="containsText" priority="231" operator="containsText" id="{4340B459-87B6-4915-9A84-1394E86B0B1C}">
            <xm:f>NOT(ISERROR(SEARCH($B$2263,K535)))</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K535:M537</xm:sqref>
        </x14:conditionalFormatting>
        <x14:conditionalFormatting xmlns:xm="http://schemas.microsoft.com/office/excel/2006/main">
          <x14:cfRule type="containsText" priority="236" operator="containsText" id="{A699DCC0-7F14-4C18-B798-9E765827687C}">
            <xm:f>NOT(ISERROR(SEARCH($B$2263,K572)))</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K572:M574</xm:sqref>
        </x14:conditionalFormatting>
        <x14:conditionalFormatting xmlns:xm="http://schemas.microsoft.com/office/excel/2006/main">
          <x14:cfRule type="containsText" priority="251" operator="containsText" id="{766A582C-CBE0-4D19-8C8C-2A0C9353F3E2}">
            <xm:f>NOT(ISERROR(SEARCH($B$2263,K609)))</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K609:M611</xm:sqref>
        </x14:conditionalFormatting>
        <x14:conditionalFormatting xmlns:xm="http://schemas.microsoft.com/office/excel/2006/main">
          <x14:cfRule type="containsText" priority="257" operator="containsText" id="{9C1D0F17-F9D8-4A0B-B750-AE93FEEE5D68}">
            <xm:f>NOT(ISERROR(SEARCH($B$2263,K646)))</xm:f>
            <xm:f>$B$2263</xm:f>
            <x14:dxf>
              <font>
                <b/>
                <i/>
                <color theme="0" tint="-0.34998626667073579"/>
              </font>
              <border>
                <left style="thin">
                  <color theme="0" tint="-4.9989318521683403E-2"/>
                </left>
                <right style="thin">
                  <color theme="0" tint="-4.9989318521683403E-2"/>
                </right>
                <top style="thin">
                  <color theme="0" tint="-4.9989318521683403E-2"/>
                </top>
                <bottom style="thin">
                  <color theme="0" tint="-4.9989318521683403E-2"/>
                </bottom>
                <vertical/>
                <horizontal/>
              </border>
            </x14:dxf>
          </x14:cfRule>
          <xm:sqref>K646:M648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interview prep</vt:lpstr>
      <vt:lpstr>'interview prep'!Print_Area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dc:creator>
  <cp:lastModifiedBy>Steph Turner</cp:lastModifiedBy>
  <cp:lastPrinted>2024-03-23T23:29:49Z</cp:lastPrinted>
  <dcterms:created xsi:type="dcterms:W3CDTF">2022-03-24T14:01:52Z</dcterms:created>
  <dcterms:modified xsi:type="dcterms:W3CDTF">2024-03-23T23:31:20Z</dcterms:modified>
</cp:coreProperties>
</file>